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480" windowHeight="10920" activeTab="3"/>
  </bookViews>
  <sheets>
    <sheet name="стр.1" sheetId="1" r:id="rId1"/>
    <sheet name="стр.2_3" sheetId="2" r:id="rId2"/>
    <sheet name="стр.4_5" sheetId="3" r:id="rId3"/>
    <sheet name="01.01.18" sheetId="4" r:id="rId4"/>
    <sheet name="ФХД" sheetId="5" state="hidden" r:id="rId5"/>
    <sheet name="17.08.16 (4)" sheetId="6" state="hidden" r:id="rId6"/>
    <sheet name="17.08.16 (3)" sheetId="7" state="hidden" r:id="rId7"/>
    <sheet name="17.08.16 (2)" sheetId="8" state="hidden" r:id="rId8"/>
    <sheet name="17.08.16" sheetId="9" state="hidden" r:id="rId9"/>
    <sheet name="ФХД 1" sheetId="10" state="hidden" r:id="rId10"/>
    <sheet name="Лист1" sheetId="11" state="hidden" r:id="rId11"/>
    <sheet name="08.11.16" sheetId="12" state="hidden" r:id="rId12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'стр.1'!$A$1:$DD$48</definedName>
    <definedName name="_xlnm.Print_Area" localSheetId="1">'стр.2_3'!$A$1:$DD$76</definedName>
    <definedName name="_xlnm.Print_Area" localSheetId="2">'стр.4_5'!$A$1:$DD$71</definedName>
  </definedNames>
  <calcPr fullCalcOnLoad="1"/>
</workbook>
</file>

<file path=xl/sharedStrings.xml><?xml version="1.0" encoding="utf-8"?>
<sst xmlns="http://schemas.openxmlformats.org/spreadsheetml/2006/main" count="3244" uniqueCount="280">
  <si>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</si>
  <si>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</si>
  <si>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</si>
  <si>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</si>
  <si>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</si>
  <si>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</si>
  <si>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</si>
  <si>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</si>
  <si>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</si>
  <si>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</si>
  <si>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</si>
  <si>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</si>
  <si>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</si>
  <si>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</si>
  <si>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</si>
  <si>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</si>
  <si>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</si>
  <si>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</si>
  <si>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</si>
  <si>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</si>
  <si>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</si>
  <si>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</si>
  <si>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</si>
  <si>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</si>
  <si>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</si>
  <si>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</si>
  <si>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</si>
  <si>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</si>
  <si>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</si>
  <si>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</si>
  <si>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</si>
  <si>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</si>
  <si>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</si>
  <si>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</si>
  <si>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</si>
  <si>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</si>
  <si>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</si>
  <si>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</si>
  <si>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</si>
  <si>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</si>
  <si>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</si>
  <si>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</si>
  <si>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</si>
  <si>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</si>
  <si>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</si>
  <si>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</si>
  <si>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</si>
  <si>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</si>
  <si>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</si>
  <si>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</si>
  <si>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</si>
  <si>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</si>
  <si>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</si>
  <si>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</si>
  <si>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</si>
  <si>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</si>
  <si>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</si>
  <si>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</si>
  <si>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</si>
  <si>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</si>
  <si>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</si>
  <si>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</si>
  <si>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</si>
  <si>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</si>
  <si>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</si>
  <si>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</si>
  <si>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</si>
  <si>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</si>
  <si>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</si>
  <si>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</si>
  <si>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</si>
  <si>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</si>
  <si>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</si>
  <si>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</si>
  <si>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</si>
  <si>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</si>
  <si>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</si>
  <si>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</si>
  <si>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</si>
  <si>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</si>
  <si>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</si>
  <si>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</si>
  <si>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</si>
  <si>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</si>
  <si>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</si>
  <si>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</si>
  <si>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</si>
  <si>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</si>
  <si>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</si>
  <si>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</si>
  <si>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</si>
  <si>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операции
по счетам, открытым
в кредитных организациях в иностран-ной валюте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</si>
  <si>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</si>
  <si>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</si>
  <si>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</si>
  <si>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</si>
  <si>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</si>
  <si>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</si>
  <si>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</si>
  <si>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</si>
  <si>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</si>
  <si>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федерального бюджетного учреждения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</si>
  <si>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</si>
  <si>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</si>
  <si>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</si>
  <si>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</si>
  <si>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</si>
  <si>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</si>
  <si>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</si>
  <si>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</si>
  <si>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</si>
  <si>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</si>
  <si>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</si>
  <si>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</si>
  <si>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</si>
  <si>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</si>
  <si>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</si>
  <si>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</si>
  <si>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</si>
  <si>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</si>
  <si>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</si>
  <si>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</si>
  <si>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</si>
  <si>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учреждения по финансово-экономическим вопросам</t>
  </si>
  <si>
    <t>(Главный бухгалтер)</t>
  </si>
  <si>
    <t>(Форма)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</si>
  <si>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</si>
  <si>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</si>
  <si>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</si>
  <si>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</si>
  <si>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 1</t>
  </si>
  <si>
    <t>муниципальных бюджетных и автономных</t>
  </si>
  <si>
    <t xml:space="preserve"> учреждений, подведомственных </t>
  </si>
  <si>
    <t>Наименование муниципального</t>
  </si>
  <si>
    <t>бюджетного (автономного)</t>
  </si>
  <si>
    <t>учреждения</t>
  </si>
  <si>
    <t>I. Сведения о деятельности муниципального бюджетного (автономного) учреждения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</si>
  <si>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</si>
  <si>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</si>
  <si>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</si>
  <si>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</si>
  <si>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</si>
  <si>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</t>
  </si>
  <si>
    <t>1.2. Общая балансовая стоимость движимого муниципального бюджетного (автономного) имущества,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</si>
  <si>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</si>
  <si>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</si>
  <si>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</si>
  <si>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операции
по лицевым счетам, открытым
в финансовом органе</t>
  </si>
  <si>
    <t>Субсидии на выполнение муниципального задания</t>
  </si>
  <si>
    <t>Поступления от оказания муниципальным бюджетным (автономным)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</si>
  <si>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Руководитель муниципального бюджетного (автономного) учреждения</t>
  </si>
  <si>
    <t>Заместитель руководителя муниципального бюджетного (автономного)</t>
  </si>
  <si>
    <t>Субсидия на иные цели</t>
  </si>
  <si>
    <t>Прочие безвозмездные поступления</t>
  </si>
  <si>
    <t>МБУ ЦД "Эйгэ"</t>
  </si>
  <si>
    <t>1410006329/141001001</t>
  </si>
  <si>
    <t>14445705</t>
  </si>
  <si>
    <t>декабря</t>
  </si>
  <si>
    <t>Глава администрации МО "Тасагарский наслег"</t>
  </si>
  <si>
    <t>С.С.Каратаев</t>
  </si>
  <si>
    <t>Администрация МО "Тасагарский наслег"</t>
  </si>
  <si>
    <t>Семенова М.И.</t>
  </si>
  <si>
    <t>35-4-25</t>
  </si>
  <si>
    <t>Петрова К.В.</t>
  </si>
  <si>
    <t>Администрации МО "Тасагарский наслег"</t>
  </si>
  <si>
    <t>1.Сохранение культурно-единого пронстранства. 2.Совершенство технологий и механизмов в самодеятельного, художественного творчества и социально-культурной деятельности населения.</t>
  </si>
  <si>
    <t>Предоставление услуг по организации и проведению различных культурно-досуговых мероприятий.</t>
  </si>
  <si>
    <t>1.Услуги по организации и проведению различных културно-досуговых мероприятий.</t>
  </si>
  <si>
    <t xml:space="preserve"> План финансово - хозяйственной деятельности  № 1</t>
  </si>
  <si>
    <t>Наименование органа, осуществляющего функции и полномочия учредителя</t>
  </si>
  <si>
    <t>код ведомства</t>
  </si>
  <si>
    <t>038</t>
  </si>
  <si>
    <t>Наименование учреждения</t>
  </si>
  <si>
    <t>МБУ ЦД "Эйгэ" МО "Тасагарский наслег"</t>
  </si>
  <si>
    <t>Ед. измерения: рубли</t>
  </si>
  <si>
    <t>Коды аналитики</t>
  </si>
  <si>
    <t>КОСГУ</t>
  </si>
  <si>
    <t>в т.ч. в разрезе счетов</t>
  </si>
  <si>
    <t>л/сч 20038010509</t>
  </si>
  <si>
    <t>л/сч 21….</t>
  </si>
  <si>
    <t>л/сч 14….</t>
  </si>
  <si>
    <t>Остаток на начало года</t>
  </si>
  <si>
    <t>Доходы</t>
  </si>
  <si>
    <t>0000000000</t>
  </si>
  <si>
    <t>0000</t>
  </si>
  <si>
    <t>180</t>
  </si>
  <si>
    <t>004</t>
  </si>
  <si>
    <t>130</t>
  </si>
  <si>
    <t>002</t>
  </si>
  <si>
    <t>x</t>
  </si>
  <si>
    <t>Расходы</t>
  </si>
  <si>
    <t>0000000</t>
  </si>
  <si>
    <t>000</t>
  </si>
  <si>
    <t>211</t>
  </si>
  <si>
    <t>212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</si>
  <si>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</si>
  <si>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</si>
  <si>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</si>
  <si>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</si>
  <si>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</si>
  <si>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</si>
  <si>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</si>
  <si>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</si>
  <si>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</si>
  <si>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Руководитель учреждения</t>
  </si>
  <si>
    <t>Главный бухгалтер учреждения</t>
  </si>
  <si>
    <t>Согласовано:   Начальник финансового управления администрации МР "Вилюйский улус (район)"</t>
  </si>
  <si>
    <t>Уточненный ПФХД 2015</t>
  </si>
  <si>
    <t>Увеличение стоимости основных средств КФО 2</t>
  </si>
  <si>
    <t>КФО 4</t>
  </si>
  <si>
    <t>КФО 2</t>
  </si>
  <si>
    <t>Изменение 2015</t>
  </si>
  <si>
    <t>Концерты, дискотеки</t>
  </si>
  <si>
    <t>678209,Саха(Якутия)Респ.Вилюйскийу, Тасагар с. Ул. Октябрьская дом,24</t>
  </si>
  <si>
    <t>28.12.2015</t>
  </si>
  <si>
    <t>"28" декабря 2015 г.</t>
  </si>
  <si>
    <t>Рек кл</t>
  </si>
  <si>
    <t>07.06.2016</t>
  </si>
  <si>
    <t>Уточненный ПФХД 2016</t>
  </si>
  <si>
    <t>Изменение 2016</t>
  </si>
  <si>
    <t>"07" июня 2016 г.</t>
  </si>
  <si>
    <t>111</t>
  </si>
  <si>
    <t>112</t>
  </si>
  <si>
    <t>119</t>
  </si>
  <si>
    <t>244</t>
  </si>
  <si>
    <t>851</t>
  </si>
  <si>
    <t>853</t>
  </si>
  <si>
    <t>Утвержденный ПФХД 2016</t>
  </si>
  <si>
    <t xml:space="preserve">Приложение </t>
  </si>
  <si>
    <t>к постановлению от _______________</t>
  </si>
  <si>
    <t>МБУ ЦД "Эйгэ" МО"Тасагарский наслег" МР "Вилюйский улус (район)" РС(Я) ИНН/КПП 1410006329/141001001</t>
  </si>
  <si>
    <t xml:space="preserve"> Администрация МО "Тасагарский наслег" Вилюйского улуса (района) РС(Я)</t>
  </si>
  <si>
    <t>вид расх</t>
  </si>
  <si>
    <t>ДопКл</t>
  </si>
  <si>
    <t>Изменение</t>
  </si>
  <si>
    <t>Уточненный ПФХД 2016 с текущим изминением</t>
  </si>
  <si>
    <t>8=9+10</t>
  </si>
  <si>
    <t>11=7+8</t>
  </si>
  <si>
    <t>Исполнитель                   Семенова М.И.</t>
  </si>
  <si>
    <t>тел..                             8(41132)35324</t>
  </si>
  <si>
    <t>Изменение Плана финансово - хозяйственной деятельности  № 2</t>
  </si>
  <si>
    <t>29.06.2016</t>
  </si>
  <si>
    <t>"29" июня 2016 г.</t>
  </si>
  <si>
    <t>17.08.2016</t>
  </si>
  <si>
    <t>"17" августа 2016 г.</t>
  </si>
  <si>
    <t xml:space="preserve"> План финансово - хозяйственной деятельности  № 3</t>
  </si>
  <si>
    <t>19.09.2016</t>
  </si>
  <si>
    <t>"19" сентября 2016 г.</t>
  </si>
  <si>
    <t>852</t>
  </si>
  <si>
    <t>27.09.2016</t>
  </si>
  <si>
    <t>"27" сентября 2016 г.</t>
  </si>
  <si>
    <t xml:space="preserve"> План финансово - хозяйственной деятельности  № 4</t>
  </si>
  <si>
    <t xml:space="preserve"> План финансово - хозяйственной деятельности  № 5</t>
  </si>
  <si>
    <t>08.11.2016</t>
  </si>
  <si>
    <t>"08" ноября 2016 г.</t>
  </si>
  <si>
    <t>"16" ноября 2016 г.</t>
  </si>
  <si>
    <t>16.11.2016</t>
  </si>
  <si>
    <t xml:space="preserve"> План финансово - хозяйственной деятельности  № 6</t>
  </si>
  <si>
    <t xml:space="preserve"> План финансово - хозяйственной деятельности  № 7</t>
  </si>
  <si>
    <t>Сумарокова Я.А.</t>
  </si>
  <si>
    <t>12.12.2016</t>
  </si>
  <si>
    <t>"12" декабря 2016 г.</t>
  </si>
  <si>
    <t>17</t>
  </si>
  <si>
    <t>16</t>
  </si>
  <si>
    <t>Утвержденный ПФХД 2017</t>
  </si>
  <si>
    <t>27</t>
  </si>
  <si>
    <t>27.12.2016</t>
  </si>
  <si>
    <t>"27" декабря 2016 г.</t>
  </si>
  <si>
    <t>Изменение 2017</t>
  </si>
  <si>
    <t>Уточненный ПФХД 2017</t>
  </si>
  <si>
    <t xml:space="preserve"> План финансово - хозяйственной деятельности  № 2</t>
  </si>
  <si>
    <t>31.03.2017</t>
  </si>
  <si>
    <t>"31" марта 2017 г.</t>
  </si>
  <si>
    <t>09.06.2017</t>
  </si>
  <si>
    <t>"06" июня 2017 г.</t>
  </si>
  <si>
    <t>29.08.2017</t>
  </si>
  <si>
    <t>"29" августа 2017 г.</t>
  </si>
  <si>
    <t xml:space="preserve"> План финансово - хозяйственной деятельности  № 4(испр)</t>
  </si>
  <si>
    <t>"02" октября 2017 г.</t>
  </si>
  <si>
    <t>"22" ноября 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</si>
</sst>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7" fillId="0" borderId="13" xfId="0" applyFont="1" applyBorder="1" applyAlignment="1">
      <alignment/>
    </xf>
    <xf numFmtId="49" fontId="48" fillId="33" borderId="14" xfId="0" applyNumberFormat="1" applyFont="1" applyFill="1" applyBorder="1" applyAlignment="1">
      <alignment horizontal="center" shrinkToFit="1"/>
    </xf>
    <xf numFmtId="0" fontId="48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49" fontId="50" fillId="33" borderId="16" xfId="0" applyNumberFormat="1" applyFont="1" applyFill="1" applyBorder="1" applyAlignment="1">
      <alignment horizontal="center" shrinkToFit="1"/>
    </xf>
    <xf numFmtId="0" fontId="50" fillId="33" borderId="15" xfId="0" applyFont="1" applyFill="1" applyBorder="1" applyAlignment="1">
      <alignment horizontal="center" vertical="center" wrapText="1"/>
    </xf>
    <xf numFmtId="49" fontId="50" fillId="33" borderId="16" xfId="0" applyNumberFormat="1" applyFont="1" applyFill="1" applyBorder="1" applyAlignment="1">
      <alignment horizontal="center" vertical="center" shrinkToFit="1"/>
    </xf>
    <xf numFmtId="0" fontId="50" fillId="33" borderId="0" xfId="0" applyFont="1" applyFill="1" applyAlignment="1">
      <alignment horizontal="left" wrapText="1"/>
    </xf>
    <xf numFmtId="0" fontId="49" fillId="33" borderId="17" xfId="0" applyFont="1" applyFill="1" applyBorder="1" applyAlignment="1">
      <alignment wrapText="1"/>
    </xf>
    <xf numFmtId="0" fontId="49" fillId="33" borderId="17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shrinkToFit="1"/>
    </xf>
    <xf numFmtId="0" fontId="50" fillId="33" borderId="16" xfId="0" applyFont="1" applyFill="1" applyBorder="1" applyAlignment="1">
      <alignment horizontal="center" vertical="center" wrapText="1" shrinkToFit="1"/>
    </xf>
    <xf numFmtId="4" fontId="49" fillId="31" borderId="16" xfId="0" applyNumberFormat="1" applyFont="1" applyFill="1" applyBorder="1" applyAlignment="1">
      <alignment horizontal="right" vertical="top" shrinkToFit="1"/>
    </xf>
    <xf numFmtId="4" fontId="49" fillId="34" borderId="16" xfId="0" applyNumberFormat="1" applyFont="1" applyFill="1" applyBorder="1" applyAlignment="1">
      <alignment horizontal="right" vertical="top" shrinkToFit="1"/>
    </xf>
    <xf numFmtId="49" fontId="50" fillId="33" borderId="16" xfId="0" applyNumberFormat="1" applyFont="1" applyFill="1" applyBorder="1" applyAlignment="1">
      <alignment horizontal="center" vertical="top" shrinkToFit="1"/>
    </xf>
    <xf numFmtId="4" fontId="50" fillId="35" borderId="16" xfId="0" applyNumberFormat="1" applyFont="1" applyFill="1" applyBorder="1" applyAlignment="1">
      <alignment horizontal="right" vertical="top" shrinkToFit="1"/>
    </xf>
    <xf numFmtId="0" fontId="50" fillId="35" borderId="17" xfId="0" applyFont="1" applyFill="1" applyBorder="1" applyAlignment="1">
      <alignment/>
    </xf>
    <xf numFmtId="0" fontId="50" fillId="35" borderId="0" xfId="0" applyFont="1" applyFill="1" applyAlignment="1">
      <alignment/>
    </xf>
    <xf numFmtId="0" fontId="50" fillId="33" borderId="0" xfId="0" applyFont="1" applyFill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50" fillId="36" borderId="16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 horizontal="left" wrapText="1"/>
    </xf>
    <xf numFmtId="4" fontId="50" fillId="35" borderId="16" xfId="0" applyNumberFormat="1" applyFont="1" applyFill="1" applyBorder="1" applyAlignment="1">
      <alignment horizontal="center" shrinkToFit="1"/>
    </xf>
    <xf numFmtId="0" fontId="50" fillId="33" borderId="20" xfId="0" applyFont="1" applyFill="1" applyBorder="1" applyAlignment="1">
      <alignment horizontal="center" vertical="center" wrapText="1" shrinkToFit="1"/>
    </xf>
    <xf numFmtId="0" fontId="50" fillId="33" borderId="21" xfId="0" applyFont="1" applyFill="1" applyBorder="1" applyAlignment="1">
      <alignment horizontal="center" vertical="center" wrapText="1" shrinkToFit="1"/>
    </xf>
    <xf numFmtId="0" fontId="50" fillId="33" borderId="0" xfId="0" applyFont="1" applyFill="1" applyAlignment="1">
      <alignment horizontal="left" wrapText="1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49" fontId="48" fillId="33" borderId="0" xfId="0" applyNumberFormat="1" applyFont="1" applyFill="1" applyBorder="1" applyAlignment="1">
      <alignment horizontal="center" shrinkToFit="1"/>
    </xf>
    <xf numFmtId="0" fontId="49" fillId="33" borderId="22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49" fontId="50" fillId="33" borderId="22" xfId="0" applyNumberFormat="1" applyFont="1" applyFill="1" applyBorder="1" applyAlignment="1">
      <alignment horizontal="center" shrinkToFit="1"/>
    </xf>
    <xf numFmtId="0" fontId="50" fillId="33" borderId="0" xfId="0" applyFont="1" applyFill="1" applyBorder="1" applyAlignment="1">
      <alignment wrapText="1"/>
    </xf>
    <xf numFmtId="49" fontId="50" fillId="33" borderId="22" xfId="0" applyNumberFormat="1" applyFont="1" applyFill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shrinkToFit="1"/>
    </xf>
    <xf numFmtId="0" fontId="50" fillId="33" borderId="0" xfId="0" applyFont="1" applyFill="1" applyBorder="1" applyAlignment="1">
      <alignment/>
    </xf>
    <xf numFmtId="0" fontId="50" fillId="33" borderId="23" xfId="0" applyFont="1" applyFill="1" applyBorder="1" applyAlignment="1">
      <alignment/>
    </xf>
    <xf numFmtId="0" fontId="6" fillId="35" borderId="22" xfId="0" applyFont="1" applyFill="1" applyBorder="1" applyAlignment="1">
      <alignment horizontal="center" vertical="center" wrapText="1" shrinkToFit="1"/>
    </xf>
    <xf numFmtId="0" fontId="6" fillId="35" borderId="24" xfId="0" applyFont="1" applyFill="1" applyBorder="1" applyAlignment="1">
      <alignment horizontal="center" vertical="center" wrapText="1" shrinkToFit="1"/>
    </xf>
    <xf numFmtId="0" fontId="50" fillId="33" borderId="22" xfId="0" applyFont="1" applyFill="1" applyBorder="1" applyAlignment="1">
      <alignment horizontal="center" vertical="center" wrapText="1" shrinkToFit="1"/>
    </xf>
    <xf numFmtId="4" fontId="49" fillId="31" borderId="25" xfId="0" applyNumberFormat="1" applyFont="1" applyFill="1" applyBorder="1" applyAlignment="1">
      <alignment horizontal="right" vertical="top" shrinkToFit="1"/>
    </xf>
    <xf numFmtId="4" fontId="49" fillId="31" borderId="26" xfId="0" applyNumberFormat="1" applyFont="1" applyFill="1" applyBorder="1" applyAlignment="1">
      <alignment horizontal="right" vertical="top" shrinkToFit="1"/>
    </xf>
    <xf numFmtId="4" fontId="49" fillId="31" borderId="24" xfId="0" applyNumberFormat="1" applyFont="1" applyFill="1" applyBorder="1" applyAlignment="1">
      <alignment horizontal="right" vertical="top" shrinkToFit="1"/>
    </xf>
    <xf numFmtId="4" fontId="50" fillId="35" borderId="26" xfId="0" applyNumberFormat="1" applyFont="1" applyFill="1" applyBorder="1" applyAlignment="1">
      <alignment horizontal="right" vertical="top" shrinkToFit="1"/>
    </xf>
    <xf numFmtId="4" fontId="8" fillId="37" borderId="24" xfId="0" applyNumberFormat="1" applyFont="1" applyFill="1" applyBorder="1" applyAlignment="1">
      <alignment shrinkToFit="1"/>
    </xf>
    <xf numFmtId="4" fontId="50" fillId="35" borderId="27" xfId="0" applyNumberFormat="1" applyFont="1" applyFill="1" applyBorder="1" applyAlignment="1">
      <alignment horizontal="right" vertical="top" shrinkToFit="1"/>
    </xf>
    <xf numFmtId="4" fontId="50" fillId="35" borderId="28" xfId="0" applyNumberFormat="1" applyFont="1" applyFill="1" applyBorder="1" applyAlignment="1">
      <alignment horizontal="right" vertical="top" shrinkToFit="1"/>
    </xf>
    <xf numFmtId="4" fontId="50" fillId="35" borderId="22" xfId="0" applyNumberFormat="1" applyFont="1" applyFill="1" applyBorder="1" applyAlignment="1">
      <alignment horizontal="right" vertical="top" shrinkToFit="1"/>
    </xf>
    <xf numFmtId="4" fontId="8" fillId="37" borderId="22" xfId="0" applyNumberFormat="1" applyFont="1" applyFill="1" applyBorder="1" applyAlignment="1">
      <alignment shrinkToFit="1"/>
    </xf>
    <xf numFmtId="4" fontId="49" fillId="34" borderId="26" xfId="0" applyNumberFormat="1" applyFont="1" applyFill="1" applyBorder="1" applyAlignment="1">
      <alignment horizontal="right" vertical="top" shrinkToFit="1"/>
    </xf>
    <xf numFmtId="4" fontId="49" fillId="34" borderId="22" xfId="0" applyNumberFormat="1" applyFont="1" applyFill="1" applyBorder="1" applyAlignment="1">
      <alignment horizontal="right" vertical="top" shrinkToFit="1"/>
    </xf>
    <xf numFmtId="4" fontId="49" fillId="34" borderId="20" xfId="0" applyNumberFormat="1" applyFont="1" applyFill="1" applyBorder="1" applyAlignment="1">
      <alignment horizontal="right" vertical="top" shrinkToFit="1"/>
    </xf>
    <xf numFmtId="4" fontId="6" fillId="35" borderId="0" xfId="0" applyNumberFormat="1" applyFont="1" applyFill="1" applyAlignment="1">
      <alignment/>
    </xf>
    <xf numFmtId="4" fontId="8" fillId="0" borderId="22" xfId="0" applyNumberFormat="1" applyFont="1" applyFill="1" applyBorder="1" applyAlignment="1">
      <alignment shrinkToFit="1"/>
    </xf>
    <xf numFmtId="4" fontId="51" fillId="35" borderId="27" xfId="0" applyNumberFormat="1" applyFont="1" applyFill="1" applyBorder="1" applyAlignment="1">
      <alignment horizontal="right" vertical="top" shrinkToFit="1"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4" fontId="50" fillId="38" borderId="16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4" fontId="0" fillId="0" borderId="0" xfId="0" applyNumberFormat="1" applyAlignment="1">
      <alignment/>
    </xf>
    <xf numFmtId="4" fontId="50" fillId="35" borderId="16" xfId="0" applyNumberFormat="1" applyFont="1" applyFill="1" applyBorder="1" applyAlignment="1">
      <alignment horizontal="right" shrinkToFi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 indent="2"/>
    </xf>
    <xf numFmtId="0" fontId="1" fillId="0" borderId="29" xfId="0" applyFont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30" xfId="0" applyNumberFormat="1" applyFont="1" applyFill="1" applyBorder="1" applyAlignment="1">
      <alignment horizontal="center" vertical="top"/>
    </xf>
    <xf numFmtId="2" fontId="4" fillId="0" borderId="31" xfId="0" applyNumberFormat="1" applyFont="1" applyFill="1" applyBorder="1" applyAlignment="1">
      <alignment horizontal="center" vertical="top"/>
    </xf>
    <xf numFmtId="2" fontId="4" fillId="38" borderId="12" xfId="0" applyNumberFormat="1" applyFont="1" applyFill="1" applyBorder="1" applyAlignment="1">
      <alignment horizontal="center" vertical="top"/>
    </xf>
    <xf numFmtId="2" fontId="4" fillId="38" borderId="30" xfId="0" applyNumberFormat="1" applyFont="1" applyFill="1" applyBorder="1" applyAlignment="1">
      <alignment horizontal="center" vertical="top"/>
    </xf>
    <xf numFmtId="2" fontId="4" fillId="38" borderId="3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vertical="top"/>
    </xf>
    <xf numFmtId="2" fontId="1" fillId="0" borderId="30" xfId="0" applyNumberFormat="1" applyFont="1" applyBorder="1" applyAlignment="1">
      <alignment horizontal="center" vertical="top"/>
    </xf>
    <xf numFmtId="2" fontId="1" fillId="0" borderId="3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0" fillId="35" borderId="17" xfId="0" applyFont="1" applyFill="1" applyBorder="1" applyAlignment="1">
      <alignment horizontal="center"/>
    </xf>
    <xf numFmtId="0" fontId="50" fillId="35" borderId="0" xfId="0" applyFont="1" applyFill="1" applyAlignment="1">
      <alignment horizontal="left" vertical="top" wrapText="1"/>
    </xf>
    <xf numFmtId="0" fontId="50" fillId="35" borderId="23" xfId="0" applyFont="1" applyFill="1" applyBorder="1" applyAlignment="1">
      <alignment horizontal="center"/>
    </xf>
    <xf numFmtId="0" fontId="50" fillId="35" borderId="0" xfId="0" applyFont="1" applyFill="1" applyAlignment="1">
      <alignment shrinkToFit="1"/>
    </xf>
    <xf numFmtId="0" fontId="49" fillId="33" borderId="28" xfId="0" applyFont="1" applyFill="1" applyBorder="1" applyAlignment="1">
      <alignment horizontal="left" vertical="top" wrapText="1" shrinkToFit="1"/>
    </xf>
    <xf numFmtId="0" fontId="49" fillId="33" borderId="32" xfId="0" applyFont="1" applyFill="1" applyBorder="1" applyAlignment="1">
      <alignment horizontal="left" vertical="top" wrapText="1" shrinkToFit="1"/>
    </xf>
    <xf numFmtId="0" fontId="49" fillId="33" borderId="27" xfId="0" applyFont="1" applyFill="1" applyBorder="1" applyAlignment="1">
      <alignment horizontal="left" vertical="top" wrapText="1" shrinkToFit="1"/>
    </xf>
    <xf numFmtId="0" fontId="50" fillId="35" borderId="0" xfId="0" applyFont="1" applyFill="1" applyAlignment="1">
      <alignment horizontal="left"/>
    </xf>
    <xf numFmtId="0" fontId="50" fillId="33" borderId="20" xfId="0" applyFont="1" applyFill="1" applyBorder="1" applyAlignment="1">
      <alignment horizontal="center" vertical="center" wrapText="1" shrinkToFit="1"/>
    </xf>
    <xf numFmtId="0" fontId="50" fillId="33" borderId="26" xfId="0" applyFont="1" applyFill="1" applyBorder="1" applyAlignment="1">
      <alignment horizontal="center" vertical="center" wrapText="1" shrinkToFit="1"/>
    </xf>
    <xf numFmtId="49" fontId="50" fillId="33" borderId="28" xfId="0" applyNumberFormat="1" applyFont="1" applyFill="1" applyBorder="1" applyAlignment="1">
      <alignment horizontal="center" vertical="top" shrinkToFit="1"/>
    </xf>
    <xf numFmtId="49" fontId="50" fillId="33" borderId="27" xfId="0" applyNumberFormat="1" applyFont="1" applyFill="1" applyBorder="1" applyAlignment="1">
      <alignment horizontal="center" vertical="top" shrinkToFit="1"/>
    </xf>
    <xf numFmtId="0" fontId="50" fillId="33" borderId="21" xfId="0" applyFont="1" applyFill="1" applyBorder="1" applyAlignment="1">
      <alignment horizontal="center" vertical="center" wrapText="1" shrinkToFit="1"/>
    </xf>
    <xf numFmtId="0" fontId="50" fillId="33" borderId="17" xfId="0" applyFont="1" applyFill="1" applyBorder="1" applyAlignment="1">
      <alignment horizontal="center" vertical="center" wrapText="1" shrinkToFit="1"/>
    </xf>
    <xf numFmtId="0" fontId="6" fillId="35" borderId="33" xfId="0" applyFont="1" applyFill="1" applyBorder="1" applyAlignment="1">
      <alignment horizontal="center" vertical="center" wrapText="1" shrinkToFit="1"/>
    </xf>
    <xf numFmtId="0" fontId="6" fillId="35" borderId="23" xfId="0" applyFont="1" applyFill="1" applyBorder="1" applyAlignment="1">
      <alignment horizontal="center" vertical="center" wrapText="1" shrinkToFit="1"/>
    </xf>
    <xf numFmtId="0" fontId="50" fillId="33" borderId="28" xfId="0" applyFont="1" applyFill="1" applyBorder="1" applyAlignment="1">
      <alignment horizontal="center" vertical="center" wrapText="1" shrinkToFit="1"/>
    </xf>
    <xf numFmtId="0" fontId="50" fillId="33" borderId="32" xfId="0" applyFont="1" applyFill="1" applyBorder="1" applyAlignment="1">
      <alignment horizontal="center" vertical="center" wrapText="1" shrinkToFit="1"/>
    </xf>
    <xf numFmtId="0" fontId="6" fillId="35" borderId="27" xfId="0" applyFont="1" applyFill="1" applyBorder="1" applyAlignment="1">
      <alignment horizontal="center" vertical="center" wrapText="1" shrinkToFit="1"/>
    </xf>
    <xf numFmtId="0" fontId="48" fillId="33" borderId="0" xfId="0" applyFont="1" applyFill="1" applyAlignment="1">
      <alignment horizontal="right" wrapText="1"/>
    </xf>
    <xf numFmtId="0" fontId="50" fillId="33" borderId="0" xfId="0" applyFont="1" applyFill="1" applyAlignment="1">
      <alignment horizontal="left" wrapText="1"/>
    </xf>
    <xf numFmtId="0" fontId="48" fillId="33" borderId="23" xfId="0" applyFont="1" applyFill="1" applyBorder="1" applyAlignment="1">
      <alignment horizontal="center" wrapText="1"/>
    </xf>
    <xf numFmtId="0" fontId="0" fillId="35" borderId="23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vertical="center" wrapText="1" shrinkToFit="1"/>
    </xf>
    <xf numFmtId="0" fontId="52" fillId="33" borderId="23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vertical="center" wrapText="1" shrinkToFit="1"/>
    </xf>
    <xf numFmtId="0" fontId="49" fillId="33" borderId="33" xfId="0" applyFont="1" applyFill="1" applyBorder="1" applyAlignment="1">
      <alignment horizontal="left" vertical="top" wrapText="1" shrinkToFit="1"/>
    </xf>
    <xf numFmtId="0" fontId="49" fillId="33" borderId="23" xfId="0" applyFont="1" applyFill="1" applyBorder="1" applyAlignment="1">
      <alignment horizontal="left" vertical="top" wrapText="1" shrinkToFit="1"/>
    </xf>
    <xf numFmtId="0" fontId="49" fillId="33" borderId="36" xfId="0" applyFont="1" applyFill="1" applyBorder="1" applyAlignment="1">
      <alignment horizontal="left" vertical="top" wrapText="1" shrinkToFit="1"/>
    </xf>
    <xf numFmtId="0" fontId="50" fillId="33" borderId="12" xfId="0" applyFont="1" applyFill="1" applyBorder="1" applyAlignment="1">
      <alignment horizontal="center" vertical="center" wrapText="1" shrinkToFit="1"/>
    </xf>
    <xf numFmtId="0" fontId="50" fillId="33" borderId="30" xfId="0" applyFont="1" applyFill="1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horizontal="center" vertical="center" wrapText="1" shrinkToFit="1"/>
    </xf>
    <xf numFmtId="0" fontId="50" fillId="33" borderId="14" xfId="0" applyFont="1" applyFill="1" applyBorder="1" applyAlignment="1">
      <alignment horizontal="center" vertical="center" wrapText="1" shrinkToFit="1"/>
    </xf>
    <xf numFmtId="0" fontId="50" fillId="33" borderId="37" xfId="0" applyFont="1" applyFill="1" applyBorder="1" applyAlignment="1">
      <alignment horizontal="center" vertical="center" wrapText="1" shrinkToFit="1"/>
    </xf>
    <xf numFmtId="0" fontId="50" fillId="33" borderId="24" xfId="0" applyFont="1" applyFill="1" applyBorder="1" applyAlignment="1">
      <alignment horizontal="center" vertical="center" wrapText="1" shrinkToFit="1"/>
    </xf>
    <xf numFmtId="0" fontId="6" fillId="35" borderId="0" xfId="0" applyFont="1" applyFill="1" applyBorder="1" applyAlignment="1">
      <alignment horizontal="center" vertical="center" wrapText="1" shrinkToFit="1"/>
    </xf>
    <xf numFmtId="0" fontId="6" fillId="35" borderId="38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view="pageBreakPreview" zoomScaleSheetLayoutView="100" zoomScalePageLayoutView="0" workbookViewId="0" topLeftCell="A30">
      <selection activeCell="A11" sqref="A11:DD4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Q1" s="2" t="s">
        <v>130</v>
      </c>
    </row>
    <row r="2" s="2" customFormat="1" ht="11.25" customHeight="1">
      <c r="BQ2" s="10" t="s">
        <v>81</v>
      </c>
    </row>
    <row r="3" s="2" customFormat="1" ht="11.25" customHeight="1">
      <c r="BQ3" s="2" t="s">
        <v>90</v>
      </c>
    </row>
    <row r="4" s="2" customFormat="1" ht="11.25" customHeight="1">
      <c r="BQ4" s="10" t="s">
        <v>131</v>
      </c>
    </row>
    <row r="5" s="2" customFormat="1" ht="11.25" customHeight="1">
      <c r="BQ5" s="10" t="s">
        <v>132</v>
      </c>
    </row>
    <row r="6" s="2" customFormat="1" ht="11.25" customHeight="1">
      <c r="BQ6" s="10" t="s">
        <v>164</v>
      </c>
    </row>
    <row r="7" s="2" customFormat="1" ht="11.25" customHeight="1">
      <c r="BQ7" s="10"/>
    </row>
    <row r="8" s="2" customFormat="1" ht="11.25" customHeight="1">
      <c r="BQ8" s="10"/>
    </row>
    <row r="9" ht="9.75" customHeight="1">
      <c r="BS9" s="49"/>
    </row>
    <row r="10" spans="71:108" ht="15">
      <c r="BS10" s="49"/>
      <c r="DD10" s="12" t="s">
        <v>125</v>
      </c>
    </row>
    <row r="11" ht="9.75" customHeight="1">
      <c r="N11" s="2"/>
    </row>
    <row r="12" spans="57:108" ht="15">
      <c r="BE12" s="140" t="s">
        <v>15</v>
      </c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</row>
    <row r="13" spans="57:108" ht="15">
      <c r="BE13" s="141" t="s">
        <v>158</v>
      </c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</row>
    <row r="14" spans="57:108" s="2" customFormat="1" ht="12">
      <c r="BE14" s="143" t="s">
        <v>32</v>
      </c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</row>
    <row r="15" spans="57:108" ht="15"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CA15" s="141" t="s">
        <v>159</v>
      </c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</row>
    <row r="16" spans="57:108" s="2" customFormat="1" ht="12">
      <c r="BE16" s="142" t="s">
        <v>13</v>
      </c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CA16" s="142" t="s">
        <v>14</v>
      </c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</row>
    <row r="17" spans="65:99" ht="15">
      <c r="BM17" s="12" t="s">
        <v>2</v>
      </c>
      <c r="BN17" s="137" t="s">
        <v>265</v>
      </c>
      <c r="BO17" s="137"/>
      <c r="BP17" s="137"/>
      <c r="BQ17" s="137"/>
      <c r="BR17" s="1" t="s">
        <v>2</v>
      </c>
      <c r="BU17" s="137" t="s">
        <v>157</v>
      </c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8">
        <v>20</v>
      </c>
      <c r="CN17" s="138"/>
      <c r="CO17" s="138"/>
      <c r="CP17" s="138"/>
      <c r="CQ17" s="133" t="s">
        <v>263</v>
      </c>
      <c r="CR17" s="133"/>
      <c r="CS17" s="133"/>
      <c r="CT17" s="133"/>
      <c r="CU17" s="1" t="s">
        <v>3</v>
      </c>
    </row>
    <row r="18" ht="15">
      <c r="CY18" s="9"/>
    </row>
    <row r="19" spans="1:108" ht="16.5">
      <c r="A19" s="135" t="s">
        <v>4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</row>
    <row r="20" spans="36:58" s="13" customFormat="1" ht="16.5">
      <c r="AJ20" s="14"/>
      <c r="AM20" s="14"/>
      <c r="AV20" s="15"/>
      <c r="AW20" s="15"/>
      <c r="AX20" s="15"/>
      <c r="BA20" s="15" t="s">
        <v>51</v>
      </c>
      <c r="BB20" s="136" t="s">
        <v>262</v>
      </c>
      <c r="BC20" s="136"/>
      <c r="BD20" s="136"/>
      <c r="BE20" s="136"/>
      <c r="BF20" s="13" t="s">
        <v>5</v>
      </c>
    </row>
    <row r="21" ht="4.5" customHeight="1"/>
    <row r="22" spans="93:108" ht="17.25" customHeight="1">
      <c r="CO22" s="134" t="s">
        <v>16</v>
      </c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</row>
    <row r="23" spans="91:108" ht="15" customHeight="1">
      <c r="CM23" s="12" t="s">
        <v>33</v>
      </c>
      <c r="CO23" s="145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36:108" ht="15" customHeight="1">
      <c r="AJ24" s="3"/>
      <c r="AK24" s="5" t="s">
        <v>2</v>
      </c>
      <c r="AL24" s="159" t="s">
        <v>265</v>
      </c>
      <c r="AM24" s="159"/>
      <c r="AN24" s="159"/>
      <c r="AO24" s="159"/>
      <c r="AP24" s="3" t="s">
        <v>2</v>
      </c>
      <c r="AQ24" s="3"/>
      <c r="AR24" s="3"/>
      <c r="AS24" s="159" t="s">
        <v>157</v>
      </c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1">
        <v>20</v>
      </c>
      <c r="BL24" s="151"/>
      <c r="BM24" s="151"/>
      <c r="BN24" s="151"/>
      <c r="BO24" s="152" t="s">
        <v>263</v>
      </c>
      <c r="BP24" s="152"/>
      <c r="BQ24" s="152"/>
      <c r="BR24" s="152"/>
      <c r="BS24" s="3" t="s">
        <v>3</v>
      </c>
      <c r="BT24" s="3"/>
      <c r="BU24" s="3"/>
      <c r="BY24" s="19"/>
      <c r="CM24" s="12" t="s">
        <v>17</v>
      </c>
      <c r="CO24" s="145" t="s">
        <v>266</v>
      </c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7"/>
    </row>
    <row r="25" spans="77:108" ht="15" customHeight="1">
      <c r="BY25" s="19"/>
      <c r="BZ25" s="19"/>
      <c r="CM25" s="12"/>
      <c r="CO25" s="145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7"/>
    </row>
    <row r="26" spans="77:108" ht="15" customHeight="1">
      <c r="BY26" s="19"/>
      <c r="BZ26" s="19"/>
      <c r="CM26" s="12"/>
      <c r="CO26" s="145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7"/>
    </row>
    <row r="27" spans="1:108" ht="15" customHeight="1">
      <c r="A27" s="6" t="s">
        <v>133</v>
      </c>
      <c r="AI27" s="139" t="s">
        <v>154</v>
      </c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Y27" s="19"/>
      <c r="CM27" s="12" t="s">
        <v>18</v>
      </c>
      <c r="CO27" s="145" t="s">
        <v>156</v>
      </c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7"/>
    </row>
    <row r="28" spans="1:108" ht="15" customHeight="1">
      <c r="A28" s="6" t="s">
        <v>134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  <c r="V28" s="21"/>
      <c r="W28" s="21"/>
      <c r="X28" s="21"/>
      <c r="Y28" s="21"/>
      <c r="Z28" s="22"/>
      <c r="AA28" s="22"/>
      <c r="AB28" s="22"/>
      <c r="AC28" s="20"/>
      <c r="AD28" s="20"/>
      <c r="AE28" s="20"/>
      <c r="AF28" s="20"/>
      <c r="AG28" s="20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Y28" s="19"/>
      <c r="BZ28" s="19"/>
      <c r="CM28" s="42"/>
      <c r="CO28" s="145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7"/>
    </row>
    <row r="29" spans="1:108" ht="15" customHeight="1">
      <c r="A29" s="6" t="s">
        <v>135</v>
      </c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Y29" s="19"/>
      <c r="BZ29" s="19"/>
      <c r="CM29" s="42"/>
      <c r="CO29" s="145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7"/>
    </row>
    <row r="30" spans="44:108" ht="18.75" customHeight="1"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Y30" s="19"/>
      <c r="BZ30" s="19"/>
      <c r="CM30" s="12"/>
      <c r="CO30" s="148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50"/>
    </row>
    <row r="31" spans="1:108" s="24" customFormat="1" ht="18.75" customHeight="1">
      <c r="A31" s="24" t="s">
        <v>52</v>
      </c>
      <c r="AI31" s="153" t="s">
        <v>155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CM31" s="43"/>
      <c r="CO31" s="156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8"/>
    </row>
    <row r="32" spans="1:108" s="24" customFormat="1" ht="18.75" customHeight="1">
      <c r="A32" s="25" t="s">
        <v>20</v>
      </c>
      <c r="CM32" s="44" t="s">
        <v>19</v>
      </c>
      <c r="CO32" s="156" t="s">
        <v>95</v>
      </c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8"/>
    </row>
    <row r="33" spans="1:108" s="24" customFormat="1" ht="3" customHeight="1">
      <c r="A33" s="25"/>
      <c r="BX33" s="25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ht="15">
      <c r="A34" s="6" t="s">
        <v>96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154" t="s">
        <v>160</v>
      </c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</row>
    <row r="35" spans="1:108" ht="15">
      <c r="A35" s="6" t="s">
        <v>97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</row>
    <row r="36" spans="1:100" ht="15">
      <c r="A36" s="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9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28"/>
      <c r="CP36" s="28"/>
      <c r="CQ36" s="28"/>
      <c r="CR36" s="28"/>
      <c r="CS36" s="28"/>
      <c r="CT36" s="28"/>
      <c r="CU36" s="28"/>
      <c r="CV36" s="28"/>
    </row>
    <row r="37" spans="1:108" ht="15">
      <c r="A37" s="6" t="s">
        <v>98</v>
      </c>
      <c r="AS37" s="132" t="s">
        <v>213</v>
      </c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</row>
    <row r="38" spans="1:108" ht="15">
      <c r="A38" s="6" t="s">
        <v>101</v>
      </c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</row>
    <row r="39" ht="15" customHeight="1"/>
    <row r="40" spans="1:108" s="3" customFormat="1" ht="14.25">
      <c r="A40" s="155" t="s">
        <v>136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</row>
    <row r="41" spans="1:108" s="3" customFormat="1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</row>
    <row r="42" spans="1:108" ht="15" customHeight="1">
      <c r="A42" s="26" t="s">
        <v>137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</row>
    <row r="43" spans="1:108" ht="30" customHeight="1">
      <c r="A43" s="144" t="s">
        <v>165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</row>
    <row r="44" spans="1:108" ht="15" customHeight="1">
      <c r="A44" s="26" t="s">
        <v>138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30" customHeight="1">
      <c r="A45" s="144" t="s">
        <v>166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</row>
    <row r="46" spans="1:108" ht="15">
      <c r="A46" s="26" t="s">
        <v>53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30" customHeight="1">
      <c r="A47" s="144" t="s">
        <v>167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</row>
    <row r="48" ht="3" customHeight="1"/>
  </sheetData>
  <sheetProtection/>
  <mergeCells count="36">
    <mergeCell ref="A47:DD47"/>
    <mergeCell ref="A45:DD45"/>
    <mergeCell ref="A40:DD40"/>
    <mergeCell ref="CO24:DD24"/>
    <mergeCell ref="CO31:DD31"/>
    <mergeCell ref="CO28:DD28"/>
    <mergeCell ref="CO29:DD29"/>
    <mergeCell ref="CO32:DD32"/>
    <mergeCell ref="AL24:AO24"/>
    <mergeCell ref="AS24:BJ24"/>
    <mergeCell ref="A43:DD43"/>
    <mergeCell ref="CO23:DD23"/>
    <mergeCell ref="CO25:DD25"/>
    <mergeCell ref="CO26:DD26"/>
    <mergeCell ref="CO27:DD27"/>
    <mergeCell ref="CO30:DD30"/>
    <mergeCell ref="BK24:BN24"/>
    <mergeCell ref="BO24:BR24"/>
    <mergeCell ref="AI31:BW31"/>
    <mergeCell ref="AS34:DD35"/>
    <mergeCell ref="BE12:DD12"/>
    <mergeCell ref="BE15:BX15"/>
    <mergeCell ref="BE16:BX16"/>
    <mergeCell ref="CA15:DD15"/>
    <mergeCell ref="CA16:DD16"/>
    <mergeCell ref="BE13:DD13"/>
    <mergeCell ref="BE14:DD14"/>
    <mergeCell ref="AS37:DD38"/>
    <mergeCell ref="CQ17:CT17"/>
    <mergeCell ref="CO22:DD22"/>
    <mergeCell ref="A19:DD19"/>
    <mergeCell ref="BB20:BE20"/>
    <mergeCell ref="BN17:BQ17"/>
    <mergeCell ref="BU17:CL17"/>
    <mergeCell ref="CM17:CP17"/>
    <mergeCell ref="AI27:BW29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25" sqref="J25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53" t="s">
        <v>168</v>
      </c>
      <c r="B1" s="253"/>
      <c r="C1" s="253"/>
      <c r="D1" s="253"/>
      <c r="E1" s="253"/>
      <c r="F1" s="253"/>
      <c r="G1" s="253"/>
      <c r="H1" s="253"/>
      <c r="I1" s="253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241</v>
      </c>
    </row>
    <row r="3" spans="1:12" ht="35.25" customHeight="1">
      <c r="A3" s="254" t="s">
        <v>169</v>
      </c>
      <c r="B3" s="254"/>
      <c r="C3" s="254"/>
      <c r="D3" s="254"/>
      <c r="E3" s="254"/>
      <c r="F3" s="254"/>
      <c r="G3" s="255" t="s">
        <v>160</v>
      </c>
      <c r="H3" s="256"/>
      <c r="I3" s="256"/>
      <c r="J3" s="256"/>
      <c r="K3" s="58" t="s">
        <v>170</v>
      </c>
      <c r="L3" s="59" t="s">
        <v>171</v>
      </c>
    </row>
    <row r="4" spans="1:12" ht="13.5">
      <c r="A4" s="254" t="s">
        <v>172</v>
      </c>
      <c r="B4" s="254"/>
      <c r="C4" s="254"/>
      <c r="D4" s="254"/>
      <c r="E4" s="254"/>
      <c r="F4" s="254"/>
      <c r="G4" s="255" t="s">
        <v>173</v>
      </c>
      <c r="H4" s="256"/>
      <c r="I4" s="256"/>
      <c r="J4" s="256"/>
      <c r="K4" s="60"/>
      <c r="L4" s="61"/>
    </row>
    <row r="5" spans="1:12" ht="12.75">
      <c r="A5" s="254" t="s">
        <v>174</v>
      </c>
      <c r="B5" s="254"/>
      <c r="C5" s="254"/>
      <c r="D5" s="78"/>
      <c r="E5" s="78"/>
      <c r="F5" s="78"/>
      <c r="G5" s="63"/>
      <c r="H5" s="63"/>
      <c r="I5" s="63"/>
      <c r="J5" s="64"/>
      <c r="K5" s="58"/>
      <c r="L5" s="65"/>
    </row>
    <row r="6" spans="1:12" ht="12.75">
      <c r="A6" s="246" t="s">
        <v>175</v>
      </c>
      <c r="B6" s="247"/>
      <c r="C6" s="247"/>
      <c r="D6" s="247"/>
      <c r="E6" s="246" t="s">
        <v>176</v>
      </c>
      <c r="F6" s="246" t="s">
        <v>216</v>
      </c>
      <c r="G6" s="242" t="s">
        <v>227</v>
      </c>
      <c r="H6" s="242" t="s">
        <v>219</v>
      </c>
      <c r="I6" s="250" t="s">
        <v>177</v>
      </c>
      <c r="J6" s="251"/>
      <c r="K6" s="252"/>
      <c r="L6" s="242" t="s">
        <v>218</v>
      </c>
    </row>
    <row r="7" spans="1:12" ht="38.25">
      <c r="A7" s="248"/>
      <c r="B7" s="249"/>
      <c r="C7" s="249"/>
      <c r="D7" s="249"/>
      <c r="E7" s="248"/>
      <c r="F7" s="248"/>
      <c r="G7" s="243"/>
      <c r="H7" s="243"/>
      <c r="I7" s="66" t="s">
        <v>178</v>
      </c>
      <c r="J7" s="66" t="s">
        <v>179</v>
      </c>
      <c r="K7" s="66" t="s">
        <v>180</v>
      </c>
      <c r="L7" s="243"/>
    </row>
    <row r="8" spans="1:12" ht="12.75">
      <c r="A8" s="238" t="s">
        <v>181</v>
      </c>
      <c r="B8" s="239"/>
      <c r="C8" s="239"/>
      <c r="D8" s="239"/>
      <c r="E8" s="239"/>
      <c r="F8" s="240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38" t="s">
        <v>182</v>
      </c>
      <c r="B9" s="239"/>
      <c r="C9" s="239"/>
      <c r="D9" s="239"/>
      <c r="E9" s="239"/>
      <c r="F9" s="240"/>
      <c r="G9" s="68">
        <f>SUM(G10:G12)</f>
        <v>4680000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/>
    </row>
    <row r="10" spans="1:12" ht="12.75">
      <c r="A10" s="69" t="s">
        <v>171</v>
      </c>
      <c r="B10" s="244" t="s">
        <v>183</v>
      </c>
      <c r="C10" s="245"/>
      <c r="D10" s="69" t="s">
        <v>184</v>
      </c>
      <c r="E10" s="69" t="s">
        <v>185</v>
      </c>
      <c r="F10" s="69" t="s">
        <v>186</v>
      </c>
      <c r="G10" s="70">
        <v>4520000</v>
      </c>
      <c r="H10" s="70"/>
      <c r="I10" s="70"/>
      <c r="J10" s="70">
        <v>0</v>
      </c>
      <c r="K10" s="70">
        <v>0</v>
      </c>
      <c r="L10" s="70"/>
    </row>
    <row r="11" spans="1:12" ht="12.75">
      <c r="A11" s="69" t="s">
        <v>171</v>
      </c>
      <c r="B11" s="244" t="s">
        <v>183</v>
      </c>
      <c r="C11" s="245"/>
      <c r="D11" s="69" t="s">
        <v>184</v>
      </c>
      <c r="E11" s="69" t="s">
        <v>187</v>
      </c>
      <c r="F11" s="69" t="s">
        <v>188</v>
      </c>
      <c r="G11" s="70">
        <f>100000+60000</f>
        <v>160000</v>
      </c>
      <c r="H11" s="70"/>
      <c r="I11" s="70"/>
      <c r="J11" s="70"/>
      <c r="K11" s="70"/>
      <c r="L11" s="70"/>
    </row>
    <row r="12" spans="1:12" ht="12.75">
      <c r="A12" s="69"/>
      <c r="B12" s="244" t="s">
        <v>189</v>
      </c>
      <c r="C12" s="245"/>
      <c r="D12" s="69" t="s">
        <v>189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38" t="s">
        <v>190</v>
      </c>
      <c r="B13" s="239"/>
      <c r="C13" s="239"/>
      <c r="D13" s="239"/>
      <c r="E13" s="239"/>
      <c r="F13" s="240"/>
      <c r="G13" s="68">
        <f aca="true" t="shared" si="0" ref="G13:L13">SUM(G14:G32)</f>
        <v>4750000</v>
      </c>
      <c r="H13" s="68">
        <f t="shared" si="0"/>
        <v>0</v>
      </c>
      <c r="I13" s="68">
        <f>SUM(I14:I32)</f>
        <v>0</v>
      </c>
      <c r="J13" s="68">
        <f t="shared" si="0"/>
        <v>0</v>
      </c>
      <c r="K13" s="68">
        <f t="shared" si="0"/>
        <v>0</v>
      </c>
      <c r="L13" s="68">
        <f t="shared" si="0"/>
        <v>4750000</v>
      </c>
    </row>
    <row r="14" spans="1:12" ht="12.75">
      <c r="A14" s="69" t="s">
        <v>171</v>
      </c>
      <c r="B14" s="69" t="s">
        <v>184</v>
      </c>
      <c r="C14" s="69" t="s">
        <v>191</v>
      </c>
      <c r="D14" s="69" t="s">
        <v>221</v>
      </c>
      <c r="E14" s="69" t="s">
        <v>193</v>
      </c>
      <c r="F14" s="69" t="s">
        <v>186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171</v>
      </c>
      <c r="B15" s="69" t="s">
        <v>184</v>
      </c>
      <c r="C15" s="69" t="s">
        <v>191</v>
      </c>
      <c r="D15" s="69" t="s">
        <v>221</v>
      </c>
      <c r="E15" s="69" t="s">
        <v>193</v>
      </c>
      <c r="F15" s="69" t="s">
        <v>188</v>
      </c>
      <c r="G15" s="70">
        <v>36870</v>
      </c>
      <c r="H15" s="70"/>
      <c r="I15" s="70"/>
      <c r="J15" s="70"/>
      <c r="K15" s="70"/>
      <c r="L15" s="70">
        <f aca="true" t="shared" si="1" ref="L15:L31">G15+H15</f>
        <v>36870</v>
      </c>
    </row>
    <row r="16" spans="1:12" ht="12.75">
      <c r="A16" s="69" t="s">
        <v>171</v>
      </c>
      <c r="B16" s="69" t="s">
        <v>184</v>
      </c>
      <c r="C16" s="69" t="s">
        <v>191</v>
      </c>
      <c r="D16" s="69" t="s">
        <v>222</v>
      </c>
      <c r="E16" s="69" t="s">
        <v>194</v>
      </c>
      <c r="F16" s="69" t="s">
        <v>186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171</v>
      </c>
      <c r="B17" s="69" t="s">
        <v>184</v>
      </c>
      <c r="C17" s="69" t="s">
        <v>191</v>
      </c>
      <c r="D17" s="69" t="s">
        <v>223</v>
      </c>
      <c r="E17" s="69" t="s">
        <v>195</v>
      </c>
      <c r="F17" s="69" t="s">
        <v>186</v>
      </c>
      <c r="G17" s="70">
        <f>608150+70000</f>
        <v>678150</v>
      </c>
      <c r="H17" s="70"/>
      <c r="I17" s="70"/>
      <c r="J17" s="70"/>
      <c r="K17" s="70"/>
      <c r="L17" s="70">
        <f t="shared" si="1"/>
        <v>678150</v>
      </c>
    </row>
    <row r="18" spans="1:12" ht="12.75">
      <c r="A18" s="69" t="s">
        <v>171</v>
      </c>
      <c r="B18" s="69" t="s">
        <v>184</v>
      </c>
      <c r="C18" s="69" t="s">
        <v>191</v>
      </c>
      <c r="D18" s="69" t="s">
        <v>223</v>
      </c>
      <c r="E18" s="69" t="s">
        <v>195</v>
      </c>
      <c r="F18" s="69" t="s">
        <v>188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171</v>
      </c>
      <c r="B19" s="69" t="s">
        <v>184</v>
      </c>
      <c r="C19" s="69" t="s">
        <v>191</v>
      </c>
      <c r="D19" s="69" t="s">
        <v>224</v>
      </c>
      <c r="E19" s="69" t="s">
        <v>196</v>
      </c>
      <c r="F19" s="69" t="s">
        <v>186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171</v>
      </c>
      <c r="B20" s="69" t="s">
        <v>184</v>
      </c>
      <c r="C20" s="69" t="s">
        <v>191</v>
      </c>
      <c r="D20" s="69" t="s">
        <v>224</v>
      </c>
      <c r="E20" s="69" t="s">
        <v>197</v>
      </c>
      <c r="F20" s="69" t="s">
        <v>186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171</v>
      </c>
      <c r="B21" s="69" t="s">
        <v>184</v>
      </c>
      <c r="C21" s="69" t="s">
        <v>191</v>
      </c>
      <c r="D21" s="69" t="s">
        <v>224</v>
      </c>
      <c r="E21" s="69" t="s">
        <v>198</v>
      </c>
      <c r="F21" s="69" t="s">
        <v>186</v>
      </c>
      <c r="G21" s="70">
        <v>719040</v>
      </c>
      <c r="H21" s="70"/>
      <c r="I21" s="70"/>
      <c r="J21" s="70"/>
      <c r="K21" s="70"/>
      <c r="L21" s="70">
        <f t="shared" si="1"/>
        <v>719040</v>
      </c>
    </row>
    <row r="22" spans="1:12" ht="12.75">
      <c r="A22" s="69" t="s">
        <v>171</v>
      </c>
      <c r="B22" s="69" t="s">
        <v>184</v>
      </c>
      <c r="C22" s="69" t="s">
        <v>191</v>
      </c>
      <c r="D22" s="69" t="s">
        <v>224</v>
      </c>
      <c r="E22" s="69" t="s">
        <v>198</v>
      </c>
      <c r="F22" s="69" t="s">
        <v>186</v>
      </c>
      <c r="G22" s="70">
        <v>29170</v>
      </c>
      <c r="H22" s="70"/>
      <c r="I22" s="70"/>
      <c r="J22" s="70"/>
      <c r="K22" s="70"/>
      <c r="L22" s="70">
        <f t="shared" si="1"/>
        <v>29170</v>
      </c>
    </row>
    <row r="23" spans="1:12" ht="12.75">
      <c r="A23" s="69" t="s">
        <v>171</v>
      </c>
      <c r="B23" s="69" t="s">
        <v>184</v>
      </c>
      <c r="C23" s="69" t="s">
        <v>191</v>
      </c>
      <c r="D23" s="69" t="s">
        <v>224</v>
      </c>
      <c r="E23" s="69" t="s">
        <v>198</v>
      </c>
      <c r="F23" s="69" t="s">
        <v>188</v>
      </c>
      <c r="G23" s="70"/>
      <c r="H23" s="70">
        <v>39000</v>
      </c>
      <c r="I23" s="70">
        <v>39000</v>
      </c>
      <c r="J23" s="70"/>
      <c r="K23" s="70"/>
      <c r="L23" s="70">
        <f>G23+H23</f>
        <v>39000</v>
      </c>
    </row>
    <row r="24" spans="1:12" ht="12.75">
      <c r="A24" s="69" t="s">
        <v>171</v>
      </c>
      <c r="B24" s="69" t="s">
        <v>184</v>
      </c>
      <c r="C24" s="69" t="s">
        <v>191</v>
      </c>
      <c r="D24" s="69" t="s">
        <v>224</v>
      </c>
      <c r="E24" s="69" t="s">
        <v>199</v>
      </c>
      <c r="F24" s="69" t="s">
        <v>186</v>
      </c>
      <c r="G24" s="70">
        <v>208800</v>
      </c>
      <c r="H24" s="70">
        <v>-10000</v>
      </c>
      <c r="I24" s="70">
        <v>-10000</v>
      </c>
      <c r="J24" s="70"/>
      <c r="K24" s="70"/>
      <c r="L24" s="70">
        <f t="shared" si="1"/>
        <v>198800</v>
      </c>
    </row>
    <row r="25" spans="1:12" ht="12.75">
      <c r="A25" s="69" t="s">
        <v>171</v>
      </c>
      <c r="B25" s="69" t="s">
        <v>184</v>
      </c>
      <c r="C25" s="69" t="s">
        <v>191</v>
      </c>
      <c r="D25" s="69" t="s">
        <v>224</v>
      </c>
      <c r="E25" s="69" t="s">
        <v>200</v>
      </c>
      <c r="F25" s="69" t="s">
        <v>186</v>
      </c>
      <c r="G25" s="77">
        <f>197446.44+11630.21-4966.65</f>
        <v>204110</v>
      </c>
      <c r="H25" s="70"/>
      <c r="I25" s="70"/>
      <c r="J25" s="70"/>
      <c r="K25" s="70"/>
      <c r="L25" s="70">
        <f t="shared" si="1"/>
        <v>204110</v>
      </c>
    </row>
    <row r="26" spans="1:12" ht="12.75">
      <c r="A26" s="69" t="s">
        <v>171</v>
      </c>
      <c r="B26" s="69" t="s">
        <v>184</v>
      </c>
      <c r="C26" s="69" t="s">
        <v>191</v>
      </c>
      <c r="D26" s="69" t="s">
        <v>224</v>
      </c>
      <c r="E26" s="69" t="s">
        <v>201</v>
      </c>
      <c r="F26" s="69" t="s">
        <v>186</v>
      </c>
      <c r="G26" s="70"/>
      <c r="H26" s="70">
        <v>233622</v>
      </c>
      <c r="I26" s="70">
        <v>233622</v>
      </c>
      <c r="J26" s="70"/>
      <c r="K26" s="70"/>
      <c r="L26" s="70">
        <f t="shared" si="1"/>
        <v>233622</v>
      </c>
    </row>
    <row r="27" spans="1:12" ht="12.75">
      <c r="A27" s="69" t="s">
        <v>171</v>
      </c>
      <c r="B27" s="69" t="s">
        <v>184</v>
      </c>
      <c r="C27" s="69" t="s">
        <v>191</v>
      </c>
      <c r="D27" s="69" t="s">
        <v>225</v>
      </c>
      <c r="E27" s="69" t="s">
        <v>201</v>
      </c>
      <c r="F27" s="69"/>
      <c r="G27" s="70">
        <v>258500</v>
      </c>
      <c r="H27" s="70">
        <v>-233622</v>
      </c>
      <c r="I27" s="70">
        <v>-233622</v>
      </c>
      <c r="J27" s="70"/>
      <c r="K27" s="70"/>
      <c r="L27" s="70">
        <f t="shared" si="1"/>
        <v>24878</v>
      </c>
    </row>
    <row r="28" spans="1:12" ht="12.75">
      <c r="A28" s="69" t="s">
        <v>171</v>
      </c>
      <c r="B28" s="69" t="s">
        <v>184</v>
      </c>
      <c r="C28" s="69" t="s">
        <v>191</v>
      </c>
      <c r="D28" s="69" t="s">
        <v>226</v>
      </c>
      <c r="E28" s="69" t="s">
        <v>201</v>
      </c>
      <c r="F28" s="69"/>
      <c r="G28" s="70">
        <v>1500</v>
      </c>
      <c r="H28" s="70">
        <v>10000</v>
      </c>
      <c r="I28" s="70">
        <v>10000</v>
      </c>
      <c r="J28" s="70"/>
      <c r="K28" s="70"/>
      <c r="L28" s="70">
        <f t="shared" si="1"/>
        <v>11500</v>
      </c>
    </row>
    <row r="29" spans="1:12" ht="12.75">
      <c r="A29" s="69" t="s">
        <v>171</v>
      </c>
      <c r="B29" s="69" t="s">
        <v>184</v>
      </c>
      <c r="C29" s="69" t="s">
        <v>191</v>
      </c>
      <c r="D29" s="69" t="s">
        <v>192</v>
      </c>
      <c r="E29" s="69" t="s">
        <v>202</v>
      </c>
      <c r="F29" s="69" t="s">
        <v>186</v>
      </c>
      <c r="G29" s="70"/>
      <c r="H29" s="70"/>
      <c r="I29" s="70"/>
      <c r="J29" s="70"/>
      <c r="K29" s="70"/>
      <c r="L29" s="70">
        <f t="shared" si="1"/>
        <v>0</v>
      </c>
    </row>
    <row r="30" spans="1:12" ht="12.75">
      <c r="A30" s="69" t="s">
        <v>171</v>
      </c>
      <c r="B30" s="69" t="s">
        <v>184</v>
      </c>
      <c r="C30" s="69" t="s">
        <v>191</v>
      </c>
      <c r="D30" s="69" t="s">
        <v>192</v>
      </c>
      <c r="E30" s="69" t="s">
        <v>202</v>
      </c>
      <c r="F30" s="69" t="s">
        <v>188</v>
      </c>
      <c r="G30" s="70">
        <f>120900-8900</f>
        <v>112000</v>
      </c>
      <c r="H30" s="70">
        <v>-39000</v>
      </c>
      <c r="I30" s="70">
        <v>-39000</v>
      </c>
      <c r="J30" s="70"/>
      <c r="K30" s="70"/>
      <c r="L30" s="70">
        <f t="shared" si="1"/>
        <v>73000</v>
      </c>
    </row>
    <row r="31" spans="1:12" ht="12.75">
      <c r="A31" s="69" t="s">
        <v>171</v>
      </c>
      <c r="B31" s="69" t="s">
        <v>184</v>
      </c>
      <c r="C31" s="69" t="s">
        <v>191</v>
      </c>
      <c r="D31" s="69" t="s">
        <v>192</v>
      </c>
      <c r="E31" s="69" t="s">
        <v>203</v>
      </c>
      <c r="F31" s="69" t="s">
        <v>186</v>
      </c>
      <c r="G31" s="70">
        <v>261000</v>
      </c>
      <c r="H31" s="70"/>
      <c r="I31" s="70"/>
      <c r="J31" s="70"/>
      <c r="K31" s="70"/>
      <c r="L31" s="70">
        <f t="shared" si="1"/>
        <v>261000</v>
      </c>
    </row>
    <row r="32" spans="1:12" ht="12.75">
      <c r="A32" s="69"/>
      <c r="B32" s="69"/>
      <c r="C32" s="69"/>
      <c r="D32" s="69"/>
      <c r="E32" s="69"/>
      <c r="F32" s="69"/>
      <c r="G32" s="70"/>
      <c r="H32" s="70"/>
      <c r="I32" s="70"/>
      <c r="J32" s="70"/>
      <c r="K32" s="70"/>
      <c r="L32" s="70"/>
    </row>
    <row r="33" spans="1:12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2.75">
      <c r="A34" s="241" t="s">
        <v>204</v>
      </c>
      <c r="B34" s="241"/>
      <c r="C34" s="241"/>
      <c r="D34" s="241"/>
      <c r="E34" s="241"/>
      <c r="F34" s="236"/>
      <c r="G34" s="236"/>
      <c r="H34" s="72"/>
      <c r="I34" s="236" t="s">
        <v>163</v>
      </c>
      <c r="J34" s="236"/>
      <c r="K34" s="73"/>
      <c r="L34" s="73"/>
    </row>
    <row r="35" spans="1:12" ht="12.75">
      <c r="A35" s="72"/>
      <c r="B35" s="72"/>
      <c r="C35" s="72"/>
      <c r="D35" s="72"/>
      <c r="E35" s="72"/>
      <c r="F35" s="71"/>
      <c r="G35" s="71" t="s">
        <v>13</v>
      </c>
      <c r="H35" s="72"/>
      <c r="I35" s="234" t="s">
        <v>14</v>
      </c>
      <c r="J35" s="234"/>
      <c r="K35" s="72"/>
      <c r="L35" s="72"/>
    </row>
    <row r="36" spans="1:12" ht="12.75">
      <c r="A36" s="235" t="s">
        <v>205</v>
      </c>
      <c r="B36" s="235"/>
      <c r="C36" s="235"/>
      <c r="D36" s="235"/>
      <c r="E36" s="235"/>
      <c r="F36" s="236"/>
      <c r="G36" s="236"/>
      <c r="H36" s="72"/>
      <c r="I36" s="236" t="s">
        <v>161</v>
      </c>
      <c r="J36" s="236"/>
      <c r="K36" s="72"/>
      <c r="L36" s="72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34" t="s">
        <v>14</v>
      </c>
      <c r="J37" s="234"/>
      <c r="K37" s="72"/>
      <c r="L37" s="72"/>
    </row>
    <row r="38" spans="1:12" ht="12.75">
      <c r="A38" s="235" t="s">
        <v>206</v>
      </c>
      <c r="B38" s="235"/>
      <c r="C38" s="235"/>
      <c r="D38" s="235"/>
      <c r="E38" s="235"/>
      <c r="F38" s="236"/>
      <c r="G38" s="236"/>
      <c r="H38" s="72"/>
      <c r="I38" s="236"/>
      <c r="J38" s="236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34" t="s">
        <v>14</v>
      </c>
      <c r="J39" s="234"/>
      <c r="K39" s="72"/>
      <c r="L39" s="72"/>
    </row>
    <row r="40" spans="1:12" ht="12.75">
      <c r="A40" s="237" t="s">
        <v>242</v>
      </c>
      <c r="B40" s="237"/>
      <c r="C40" s="237"/>
      <c r="D40" s="237"/>
      <c r="E40" s="237"/>
      <c r="F40" s="72"/>
      <c r="G40" s="72"/>
      <c r="H40" s="72"/>
      <c r="I40" s="72"/>
      <c r="J40" s="72"/>
      <c r="K40" s="72"/>
      <c r="L40" s="72"/>
    </row>
  </sheetData>
  <sheetProtection/>
  <mergeCells count="32">
    <mergeCell ref="I37:J37"/>
    <mergeCell ref="A38:E38"/>
    <mergeCell ref="F38:G38"/>
    <mergeCell ref="I38:J38"/>
    <mergeCell ref="I39:J39"/>
    <mergeCell ref="A40:E40"/>
    <mergeCell ref="A13:F13"/>
    <mergeCell ref="A34:E34"/>
    <mergeCell ref="F34:G34"/>
    <mergeCell ref="I34:J34"/>
    <mergeCell ref="I35:J35"/>
    <mergeCell ref="A36:E36"/>
    <mergeCell ref="F36:G36"/>
    <mergeCell ref="I36:J36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M15" sqref="M15"/>
    </sheetView>
  </sheetViews>
  <sheetFormatPr defaultColWidth="9.00390625" defaultRowHeight="12.75"/>
  <cols>
    <col min="1" max="1" width="6.00390625" style="83" customWidth="1"/>
    <col min="2" max="2" width="7.375" style="83" customWidth="1"/>
    <col min="3" max="3" width="9.25390625" style="83" customWidth="1"/>
    <col min="4" max="4" width="6.125" style="83" customWidth="1"/>
    <col min="5" max="5" width="7.875" style="83" customWidth="1"/>
    <col min="6" max="6" width="10.375" style="83" customWidth="1"/>
    <col min="7" max="8" width="13.75390625" style="83" customWidth="1"/>
    <col min="9" max="9" width="17.75390625" style="83" customWidth="1"/>
    <col min="10" max="10" width="13.75390625" style="83" customWidth="1"/>
    <col min="11" max="11" width="15.75390625" style="83" customWidth="1"/>
    <col min="12" max="12" width="10.00390625" style="83" bestFit="1" customWidth="1"/>
    <col min="13" max="16384" width="9.125" style="83" customWidth="1"/>
  </cols>
  <sheetData>
    <row r="1" ht="12.75">
      <c r="K1" s="84" t="s">
        <v>228</v>
      </c>
    </row>
    <row r="2" ht="12.75">
      <c r="K2" s="84" t="s">
        <v>229</v>
      </c>
    </row>
    <row r="7" spans="1:11" ht="15.75" customHeight="1">
      <c r="A7" s="253" t="s">
        <v>240</v>
      </c>
      <c r="B7" s="253"/>
      <c r="C7" s="253"/>
      <c r="D7" s="253"/>
      <c r="E7" s="253"/>
      <c r="F7" s="253"/>
      <c r="G7" s="253"/>
      <c r="H7" s="253"/>
      <c r="I7" s="253"/>
      <c r="J7" s="85"/>
      <c r="K7" s="86" t="s">
        <v>16</v>
      </c>
    </row>
    <row r="8" spans="1:11" ht="15.75">
      <c r="A8" s="56"/>
      <c r="B8" s="56"/>
      <c r="C8" s="56"/>
      <c r="D8" s="56"/>
      <c r="E8" s="56"/>
      <c r="F8" s="56"/>
      <c r="G8" s="56"/>
      <c r="H8" s="56"/>
      <c r="I8" s="56"/>
      <c r="J8" s="87" t="s">
        <v>17</v>
      </c>
      <c r="K8" s="88" t="s">
        <v>217</v>
      </c>
    </row>
    <row r="9" spans="1:11" ht="43.5" customHeight="1">
      <c r="A9" s="254" t="s">
        <v>169</v>
      </c>
      <c r="B9" s="254"/>
      <c r="C9" s="254"/>
      <c r="D9" s="254"/>
      <c r="E9" s="254"/>
      <c r="F9" s="254"/>
      <c r="G9" s="258" t="s">
        <v>230</v>
      </c>
      <c r="H9" s="258"/>
      <c r="I9" s="258"/>
      <c r="J9" s="87" t="s">
        <v>170</v>
      </c>
      <c r="K9" s="88" t="s">
        <v>171</v>
      </c>
    </row>
    <row r="10" spans="1:11" ht="28.5" customHeight="1">
      <c r="A10" s="254" t="s">
        <v>172</v>
      </c>
      <c r="B10" s="254"/>
      <c r="C10" s="254"/>
      <c r="D10" s="254"/>
      <c r="E10" s="254"/>
      <c r="F10" s="254"/>
      <c r="G10" s="259" t="s">
        <v>231</v>
      </c>
      <c r="H10" s="259"/>
      <c r="I10" s="259"/>
      <c r="J10" s="89"/>
      <c r="K10" s="90"/>
    </row>
    <row r="11" spans="1:11" ht="18.75" customHeight="1">
      <c r="A11" s="254" t="s">
        <v>174</v>
      </c>
      <c r="B11" s="254"/>
      <c r="C11" s="254"/>
      <c r="D11" s="82"/>
      <c r="E11" s="82"/>
      <c r="F11" s="82"/>
      <c r="G11" s="63"/>
      <c r="H11" s="63"/>
      <c r="I11" s="63"/>
      <c r="J11" s="91"/>
      <c r="K11" s="92"/>
    </row>
    <row r="12" spans="1:11" ht="12.75">
      <c r="A12" s="93"/>
      <c r="B12" s="93"/>
      <c r="C12" s="93"/>
      <c r="D12" s="93"/>
      <c r="E12" s="94"/>
      <c r="F12" s="94"/>
      <c r="G12" s="94"/>
      <c r="H12" s="94"/>
      <c r="I12" s="94"/>
      <c r="J12" s="94"/>
      <c r="K12" s="93"/>
    </row>
    <row r="13" spans="1:11" ht="15.75" customHeight="1">
      <c r="A13" s="264" t="s">
        <v>175</v>
      </c>
      <c r="B13" s="265"/>
      <c r="C13" s="265"/>
      <c r="D13" s="268" t="s">
        <v>232</v>
      </c>
      <c r="E13" s="247" t="s">
        <v>176</v>
      </c>
      <c r="F13" s="246" t="s">
        <v>233</v>
      </c>
      <c r="G13" s="242" t="s">
        <v>218</v>
      </c>
      <c r="H13" s="242" t="s">
        <v>234</v>
      </c>
      <c r="I13" s="250" t="s">
        <v>177</v>
      </c>
      <c r="J13" s="260"/>
      <c r="K13" s="242" t="s">
        <v>235</v>
      </c>
    </row>
    <row r="14" spans="1:11" ht="36" customHeight="1">
      <c r="A14" s="266"/>
      <c r="B14" s="267"/>
      <c r="C14" s="267"/>
      <c r="D14" s="269"/>
      <c r="E14" s="270"/>
      <c r="F14" s="271"/>
      <c r="G14" s="257"/>
      <c r="H14" s="257"/>
      <c r="I14" s="80" t="s">
        <v>178</v>
      </c>
      <c r="J14" s="81" t="s">
        <v>179</v>
      </c>
      <c r="K14" s="257"/>
    </row>
    <row r="15" spans="1:11" ht="16.5" customHeight="1">
      <c r="A15" s="95">
        <v>1</v>
      </c>
      <c r="B15" s="95">
        <v>2</v>
      </c>
      <c r="C15" s="95">
        <v>3</v>
      </c>
      <c r="D15" s="96">
        <v>4</v>
      </c>
      <c r="E15" s="95">
        <v>5</v>
      </c>
      <c r="F15" s="95">
        <v>6</v>
      </c>
      <c r="G15" s="97">
        <v>7</v>
      </c>
      <c r="H15" s="97" t="s">
        <v>236</v>
      </c>
      <c r="I15" s="97">
        <v>9</v>
      </c>
      <c r="J15" s="97">
        <v>10</v>
      </c>
      <c r="K15" s="97" t="s">
        <v>237</v>
      </c>
    </row>
    <row r="16" spans="1:11" ht="12.75" customHeight="1">
      <c r="A16" s="261" t="s">
        <v>181</v>
      </c>
      <c r="B16" s="262"/>
      <c r="C16" s="262"/>
      <c r="D16" s="262"/>
      <c r="E16" s="262"/>
      <c r="F16" s="263"/>
      <c r="G16" s="98">
        <f>G17+G18</f>
        <v>0</v>
      </c>
      <c r="H16" s="98"/>
      <c r="I16" s="99">
        <f>+SUM(I17:I18)</f>
        <v>0</v>
      </c>
      <c r="J16" s="99">
        <f>+SUM(J17:J18)</f>
        <v>0</v>
      </c>
      <c r="K16" s="100">
        <f aca="true" t="shared" si="0" ref="K16:K21">+G16+H16</f>
        <v>0</v>
      </c>
    </row>
    <row r="17" spans="1:11" ht="12.75" customHeight="1" hidden="1">
      <c r="A17" s="69" t="s">
        <v>171</v>
      </c>
      <c r="B17" s="244" t="s">
        <v>183</v>
      </c>
      <c r="C17" s="245"/>
      <c r="D17" s="69" t="s">
        <v>184</v>
      </c>
      <c r="E17" s="69" t="s">
        <v>185</v>
      </c>
      <c r="F17" s="69" t="s">
        <v>186</v>
      </c>
      <c r="G17" s="101"/>
      <c r="H17" s="102"/>
      <c r="I17" s="103"/>
      <c r="J17" s="104"/>
      <c r="K17" s="105">
        <f t="shared" si="0"/>
        <v>0</v>
      </c>
    </row>
    <row r="18" spans="1:11" ht="12.75" customHeight="1" hidden="1">
      <c r="A18" s="69" t="s">
        <v>171</v>
      </c>
      <c r="B18" s="244" t="s">
        <v>183</v>
      </c>
      <c r="C18" s="245"/>
      <c r="D18" s="69" t="s">
        <v>184</v>
      </c>
      <c r="E18" s="69" t="s">
        <v>187</v>
      </c>
      <c r="F18" s="69" t="s">
        <v>188</v>
      </c>
      <c r="G18" s="70"/>
      <c r="H18" s="106"/>
      <c r="I18" s="103"/>
      <c r="J18" s="104"/>
      <c r="K18" s="105">
        <f t="shared" si="0"/>
        <v>0</v>
      </c>
    </row>
    <row r="19" spans="1:11" ht="12.75" customHeight="1">
      <c r="A19" s="238" t="s">
        <v>182</v>
      </c>
      <c r="B19" s="239"/>
      <c r="C19" s="239"/>
      <c r="D19" s="239"/>
      <c r="E19" s="239"/>
      <c r="F19" s="240"/>
      <c r="G19" s="107">
        <f>G20+G21</f>
        <v>4680000</v>
      </c>
      <c r="H19" s="107">
        <f>H20+H21</f>
        <v>0</v>
      </c>
      <c r="I19" s="68">
        <f>+SUM(I20:I21)</f>
        <v>0</v>
      </c>
      <c r="J19" s="68">
        <f>+SUM(J20:J21)</f>
        <v>0</v>
      </c>
      <c r="K19" s="108">
        <f t="shared" si="0"/>
        <v>4680000</v>
      </c>
    </row>
    <row r="20" spans="1:11" ht="12.75">
      <c r="A20" s="69" t="s">
        <v>171</v>
      </c>
      <c r="B20" s="244" t="s">
        <v>183</v>
      </c>
      <c r="C20" s="245"/>
      <c r="D20" s="69" t="s">
        <v>184</v>
      </c>
      <c r="E20" s="69" t="s">
        <v>185</v>
      </c>
      <c r="F20" s="69" t="s">
        <v>186</v>
      </c>
      <c r="G20" s="70">
        <v>4520000</v>
      </c>
      <c r="H20" s="70"/>
      <c r="I20" s="70"/>
      <c r="J20" s="104"/>
      <c r="K20" s="105">
        <f t="shared" si="0"/>
        <v>4520000</v>
      </c>
    </row>
    <row r="21" spans="1:11" ht="12.75">
      <c r="A21" s="69" t="s">
        <v>171</v>
      </c>
      <c r="B21" s="244" t="s">
        <v>183</v>
      </c>
      <c r="C21" s="245"/>
      <c r="D21" s="69" t="s">
        <v>184</v>
      </c>
      <c r="E21" s="69" t="s">
        <v>187</v>
      </c>
      <c r="F21" s="69" t="s">
        <v>188</v>
      </c>
      <c r="G21" s="70">
        <f>100000+60000</f>
        <v>160000</v>
      </c>
      <c r="H21" s="70"/>
      <c r="I21" s="70"/>
      <c r="J21" s="104"/>
      <c r="K21" s="105">
        <f t="shared" si="0"/>
        <v>160000</v>
      </c>
    </row>
    <row r="22" spans="1:12" ht="12.75" customHeight="1">
      <c r="A22" s="238" t="s">
        <v>190</v>
      </c>
      <c r="B22" s="239"/>
      <c r="C22" s="239"/>
      <c r="D22" s="239"/>
      <c r="E22" s="239"/>
      <c r="F22" s="240"/>
      <c r="G22" s="109">
        <f>G23+G24+G25+G26+G27+G28+G29+G30+G32+G38+G39+G40+G33+G35+G36+G37+G34+G31</f>
        <v>4750000</v>
      </c>
      <c r="H22" s="109">
        <f>SUM(H23:H40)</f>
        <v>0</v>
      </c>
      <c r="I22" s="68">
        <f>SUM(I23:I40)</f>
        <v>0</v>
      </c>
      <c r="J22" s="68">
        <f>SUM(J23:J40)</f>
        <v>0</v>
      </c>
      <c r="K22" s="108">
        <f>K23+K24+K25+K26+K27+K28+K29+K32+K30+K33+K36+K38+K39+K40+K35+K37+K34+K31</f>
        <v>4750000</v>
      </c>
      <c r="L22" s="110"/>
    </row>
    <row r="23" spans="1:11" ht="12.75">
      <c r="A23" s="69" t="s">
        <v>171</v>
      </c>
      <c r="B23" s="69" t="s">
        <v>184</v>
      </c>
      <c r="C23" s="69" t="s">
        <v>191</v>
      </c>
      <c r="D23" s="69" t="s">
        <v>221</v>
      </c>
      <c r="E23" s="69" t="s">
        <v>193</v>
      </c>
      <c r="F23" s="69" t="s">
        <v>186</v>
      </c>
      <c r="G23" s="70">
        <v>2013730</v>
      </c>
      <c r="H23" s="111"/>
      <c r="I23" s="103"/>
      <c r="J23" s="104"/>
      <c r="K23" s="105">
        <f>+G23+H23</f>
        <v>2013730</v>
      </c>
    </row>
    <row r="24" spans="1:11" ht="12.75">
      <c r="A24" s="69" t="s">
        <v>171</v>
      </c>
      <c r="B24" s="69" t="s">
        <v>184</v>
      </c>
      <c r="C24" s="69" t="s">
        <v>191</v>
      </c>
      <c r="D24" s="69" t="s">
        <v>221</v>
      </c>
      <c r="E24" s="69" t="s">
        <v>193</v>
      </c>
      <c r="F24" s="69" t="s">
        <v>188</v>
      </c>
      <c r="G24" s="70">
        <v>36870</v>
      </c>
      <c r="H24" s="111"/>
      <c r="I24" s="103"/>
      <c r="J24" s="104"/>
      <c r="K24" s="105">
        <f aca="true" t="shared" si="1" ref="K24:K31">+G24+H24</f>
        <v>36870</v>
      </c>
    </row>
    <row r="25" spans="1:11" ht="12.75">
      <c r="A25" s="69" t="s">
        <v>171</v>
      </c>
      <c r="B25" s="69" t="s">
        <v>184</v>
      </c>
      <c r="C25" s="69" t="s">
        <v>191</v>
      </c>
      <c r="D25" s="69" t="s">
        <v>222</v>
      </c>
      <c r="E25" s="69" t="s">
        <v>194</v>
      </c>
      <c r="F25" s="69" t="s">
        <v>186</v>
      </c>
      <c r="G25" s="70">
        <v>125000</v>
      </c>
      <c r="H25" s="111"/>
      <c r="I25" s="103"/>
      <c r="J25" s="104"/>
      <c r="K25" s="105">
        <f t="shared" si="1"/>
        <v>125000</v>
      </c>
    </row>
    <row r="26" spans="1:11" ht="12.75">
      <c r="A26" s="69" t="s">
        <v>171</v>
      </c>
      <c r="B26" s="69" t="s">
        <v>184</v>
      </c>
      <c r="C26" s="69" t="s">
        <v>191</v>
      </c>
      <c r="D26" s="69" t="s">
        <v>223</v>
      </c>
      <c r="E26" s="69" t="s">
        <v>195</v>
      </c>
      <c r="F26" s="69" t="s">
        <v>186</v>
      </c>
      <c r="G26" s="70">
        <f>608150+70000</f>
        <v>678150</v>
      </c>
      <c r="H26" s="111"/>
      <c r="I26" s="103"/>
      <c r="J26" s="104"/>
      <c r="K26" s="105">
        <f t="shared" si="1"/>
        <v>678150</v>
      </c>
    </row>
    <row r="27" spans="1:11" ht="12.75">
      <c r="A27" s="69" t="s">
        <v>171</v>
      </c>
      <c r="B27" s="69" t="s">
        <v>184</v>
      </c>
      <c r="C27" s="69" t="s">
        <v>191</v>
      </c>
      <c r="D27" s="69" t="s">
        <v>223</v>
      </c>
      <c r="E27" s="69" t="s">
        <v>195</v>
      </c>
      <c r="F27" s="69" t="s">
        <v>188</v>
      </c>
      <c r="G27" s="70">
        <v>11130</v>
      </c>
      <c r="H27" s="111"/>
      <c r="I27" s="103"/>
      <c r="J27" s="104"/>
      <c r="K27" s="105">
        <f t="shared" si="1"/>
        <v>11130</v>
      </c>
    </row>
    <row r="28" spans="1:11" ht="12.75">
      <c r="A28" s="69" t="s">
        <v>171</v>
      </c>
      <c r="B28" s="69" t="s">
        <v>184</v>
      </c>
      <c r="C28" s="69" t="s">
        <v>191</v>
      </c>
      <c r="D28" s="69" t="s">
        <v>224</v>
      </c>
      <c r="E28" s="69" t="s">
        <v>196</v>
      </c>
      <c r="F28" s="69" t="s">
        <v>186</v>
      </c>
      <c r="G28" s="70">
        <v>67000</v>
      </c>
      <c r="H28" s="111"/>
      <c r="I28" s="103"/>
      <c r="J28" s="104"/>
      <c r="K28" s="105">
        <f t="shared" si="1"/>
        <v>67000</v>
      </c>
    </row>
    <row r="29" spans="1:11" ht="12.75">
      <c r="A29" s="69" t="s">
        <v>171</v>
      </c>
      <c r="B29" s="69" t="s">
        <v>184</v>
      </c>
      <c r="C29" s="69" t="s">
        <v>191</v>
      </c>
      <c r="D29" s="69" t="s">
        <v>224</v>
      </c>
      <c r="E29" s="69" t="s">
        <v>197</v>
      </c>
      <c r="F29" s="69" t="s">
        <v>186</v>
      </c>
      <c r="G29" s="70">
        <v>24000</v>
      </c>
      <c r="H29" s="111"/>
      <c r="I29" s="103"/>
      <c r="J29" s="104"/>
      <c r="K29" s="105">
        <f t="shared" si="1"/>
        <v>24000</v>
      </c>
    </row>
    <row r="30" spans="1:11" ht="12.75">
      <c r="A30" s="69" t="s">
        <v>171</v>
      </c>
      <c r="B30" s="69" t="s">
        <v>184</v>
      </c>
      <c r="C30" s="69" t="s">
        <v>191</v>
      </c>
      <c r="D30" s="69" t="s">
        <v>224</v>
      </c>
      <c r="E30" s="69" t="s">
        <v>198</v>
      </c>
      <c r="F30" s="69" t="s">
        <v>186</v>
      </c>
      <c r="G30" s="70">
        <v>719040</v>
      </c>
      <c r="H30" s="111"/>
      <c r="I30" s="103"/>
      <c r="J30" s="104"/>
      <c r="K30" s="105">
        <f t="shared" si="1"/>
        <v>719040</v>
      </c>
    </row>
    <row r="31" spans="1:11" ht="12.75">
      <c r="A31" s="69" t="s">
        <v>171</v>
      </c>
      <c r="B31" s="69" t="s">
        <v>184</v>
      </c>
      <c r="C31" s="69" t="s">
        <v>191</v>
      </c>
      <c r="D31" s="69" t="s">
        <v>224</v>
      </c>
      <c r="E31" s="69" t="s">
        <v>198</v>
      </c>
      <c r="F31" s="69" t="s">
        <v>186</v>
      </c>
      <c r="G31" s="70">
        <v>29170</v>
      </c>
      <c r="H31" s="111"/>
      <c r="I31" s="112"/>
      <c r="J31" s="104"/>
      <c r="K31" s="105">
        <f t="shared" si="1"/>
        <v>29170</v>
      </c>
    </row>
    <row r="32" spans="1:11" ht="12.75">
      <c r="A32" s="69" t="s">
        <v>171</v>
      </c>
      <c r="B32" s="69" t="s">
        <v>184</v>
      </c>
      <c r="C32" s="69" t="s">
        <v>191</v>
      </c>
      <c r="D32" s="69" t="s">
        <v>224</v>
      </c>
      <c r="E32" s="69" t="s">
        <v>198</v>
      </c>
      <c r="F32" s="69" t="s">
        <v>188</v>
      </c>
      <c r="G32" s="70"/>
      <c r="H32" s="70">
        <v>39000</v>
      </c>
      <c r="I32" s="70">
        <v>39000</v>
      </c>
      <c r="J32" s="104"/>
      <c r="K32" s="105">
        <f>G32+I32</f>
        <v>39000</v>
      </c>
    </row>
    <row r="33" spans="1:11" ht="12.75">
      <c r="A33" s="69" t="s">
        <v>171</v>
      </c>
      <c r="B33" s="69" t="s">
        <v>184</v>
      </c>
      <c r="C33" s="69" t="s">
        <v>191</v>
      </c>
      <c r="D33" s="69" t="s">
        <v>224</v>
      </c>
      <c r="E33" s="69" t="s">
        <v>199</v>
      </c>
      <c r="F33" s="69" t="s">
        <v>186</v>
      </c>
      <c r="G33" s="70">
        <v>208800</v>
      </c>
      <c r="H33" s="70">
        <v>-10000</v>
      </c>
      <c r="I33" s="70">
        <v>-10000</v>
      </c>
      <c r="J33" s="104"/>
      <c r="K33" s="105">
        <f aca="true" t="shared" si="2" ref="K33:K40">G33+I33</f>
        <v>198800</v>
      </c>
    </row>
    <row r="34" spans="1:11" ht="12.75">
      <c r="A34" s="69" t="s">
        <v>171</v>
      </c>
      <c r="B34" s="69" t="s">
        <v>184</v>
      </c>
      <c r="C34" s="69" t="s">
        <v>191</v>
      </c>
      <c r="D34" s="69" t="s">
        <v>224</v>
      </c>
      <c r="E34" s="69" t="s">
        <v>200</v>
      </c>
      <c r="F34" s="69" t="s">
        <v>186</v>
      </c>
      <c r="G34" s="77">
        <f>197446.44+11630.21-4966.65</f>
        <v>204110</v>
      </c>
      <c r="H34" s="70"/>
      <c r="I34" s="70"/>
      <c r="J34" s="104"/>
      <c r="K34" s="105">
        <f t="shared" si="2"/>
        <v>204110</v>
      </c>
    </row>
    <row r="35" spans="1:11" ht="12.75">
      <c r="A35" s="69" t="s">
        <v>171</v>
      </c>
      <c r="B35" s="69" t="s">
        <v>184</v>
      </c>
      <c r="C35" s="69" t="s">
        <v>191</v>
      </c>
      <c r="D35" s="69" t="s">
        <v>224</v>
      </c>
      <c r="E35" s="69" t="s">
        <v>201</v>
      </c>
      <c r="F35" s="69" t="s">
        <v>186</v>
      </c>
      <c r="G35" s="70"/>
      <c r="H35" s="70">
        <v>233622</v>
      </c>
      <c r="I35" s="70">
        <v>233622</v>
      </c>
      <c r="J35" s="104"/>
      <c r="K35" s="105">
        <f t="shared" si="2"/>
        <v>233622</v>
      </c>
    </row>
    <row r="36" spans="1:11" ht="12.75">
      <c r="A36" s="69" t="s">
        <v>171</v>
      </c>
      <c r="B36" s="69" t="s">
        <v>184</v>
      </c>
      <c r="C36" s="69" t="s">
        <v>191</v>
      </c>
      <c r="D36" s="69" t="s">
        <v>225</v>
      </c>
      <c r="E36" s="69" t="s">
        <v>201</v>
      </c>
      <c r="F36" s="69"/>
      <c r="G36" s="70">
        <v>258500</v>
      </c>
      <c r="H36" s="70">
        <v>-233622</v>
      </c>
      <c r="I36" s="70">
        <v>-233622</v>
      </c>
      <c r="J36" s="104"/>
      <c r="K36" s="105">
        <f t="shared" si="2"/>
        <v>24878</v>
      </c>
    </row>
    <row r="37" spans="1:11" ht="12.75">
      <c r="A37" s="69" t="s">
        <v>171</v>
      </c>
      <c r="B37" s="69" t="s">
        <v>184</v>
      </c>
      <c r="C37" s="69" t="s">
        <v>191</v>
      </c>
      <c r="D37" s="69" t="s">
        <v>226</v>
      </c>
      <c r="E37" s="69" t="s">
        <v>201</v>
      </c>
      <c r="F37" s="69"/>
      <c r="G37" s="70">
        <v>1500</v>
      </c>
      <c r="H37" s="70">
        <v>10000</v>
      </c>
      <c r="I37" s="70">
        <v>10000</v>
      </c>
      <c r="J37" s="104"/>
      <c r="K37" s="105">
        <f t="shared" si="2"/>
        <v>11500</v>
      </c>
    </row>
    <row r="38" spans="1:11" ht="12.75">
      <c r="A38" s="69" t="s">
        <v>171</v>
      </c>
      <c r="B38" s="69" t="s">
        <v>184</v>
      </c>
      <c r="C38" s="69" t="s">
        <v>191</v>
      </c>
      <c r="D38" s="69" t="s">
        <v>192</v>
      </c>
      <c r="E38" s="69" t="s">
        <v>202</v>
      </c>
      <c r="F38" s="69" t="s">
        <v>186</v>
      </c>
      <c r="G38" s="70"/>
      <c r="H38" s="70"/>
      <c r="I38" s="70"/>
      <c r="J38" s="104"/>
      <c r="K38" s="105">
        <f t="shared" si="2"/>
        <v>0</v>
      </c>
    </row>
    <row r="39" spans="1:11" ht="12.75">
      <c r="A39" s="69" t="s">
        <v>171</v>
      </c>
      <c r="B39" s="69" t="s">
        <v>184</v>
      </c>
      <c r="C39" s="69" t="s">
        <v>191</v>
      </c>
      <c r="D39" s="69" t="s">
        <v>192</v>
      </c>
      <c r="E39" s="69" t="s">
        <v>202</v>
      </c>
      <c r="F39" s="69" t="s">
        <v>188</v>
      </c>
      <c r="G39" s="70">
        <f>120900-8900</f>
        <v>112000</v>
      </c>
      <c r="H39" s="70">
        <v>-39000</v>
      </c>
      <c r="I39" s="70">
        <v>-39000</v>
      </c>
      <c r="J39" s="104"/>
      <c r="K39" s="105">
        <f t="shared" si="2"/>
        <v>73000</v>
      </c>
    </row>
    <row r="40" spans="1:11" ht="12.75">
      <c r="A40" s="69" t="s">
        <v>171</v>
      </c>
      <c r="B40" s="69" t="s">
        <v>184</v>
      </c>
      <c r="C40" s="69" t="s">
        <v>191</v>
      </c>
      <c r="D40" s="69" t="s">
        <v>192</v>
      </c>
      <c r="E40" s="69" t="s">
        <v>203</v>
      </c>
      <c r="F40" s="69" t="s">
        <v>186</v>
      </c>
      <c r="G40" s="70">
        <v>261000</v>
      </c>
      <c r="H40" s="106"/>
      <c r="I40" s="103"/>
      <c r="J40" s="104"/>
      <c r="K40" s="105">
        <f t="shared" si="2"/>
        <v>261000</v>
      </c>
    </row>
    <row r="41" spans="1:11" ht="12.75">
      <c r="A41" s="71"/>
      <c r="B41" s="71"/>
      <c r="C41" s="71"/>
      <c r="D41" s="71"/>
      <c r="E41" s="71"/>
      <c r="F41" s="71"/>
      <c r="G41" s="113"/>
      <c r="H41" s="113"/>
      <c r="I41" s="71"/>
      <c r="J41" s="71"/>
      <c r="K41" s="113"/>
    </row>
    <row r="42" spans="1:11" ht="12.75">
      <c r="A42" s="241" t="s">
        <v>204</v>
      </c>
      <c r="B42" s="241"/>
      <c r="C42" s="241"/>
      <c r="D42" s="241"/>
      <c r="E42" s="241"/>
      <c r="F42" s="236"/>
      <c r="G42" s="236"/>
      <c r="H42" s="72"/>
      <c r="I42" s="236" t="s">
        <v>163</v>
      </c>
      <c r="J42" s="236"/>
      <c r="K42" s="73"/>
    </row>
    <row r="43" spans="1:11" ht="12.75">
      <c r="A43" s="72"/>
      <c r="B43" s="72"/>
      <c r="C43" s="72"/>
      <c r="D43" s="72"/>
      <c r="E43" s="72"/>
      <c r="F43" s="71"/>
      <c r="G43" s="71" t="s">
        <v>13</v>
      </c>
      <c r="H43" s="72"/>
      <c r="I43" s="234" t="s">
        <v>14</v>
      </c>
      <c r="J43" s="234"/>
      <c r="K43" s="72"/>
    </row>
    <row r="44" spans="1:11" ht="12.75">
      <c r="A44" s="235" t="s">
        <v>205</v>
      </c>
      <c r="B44" s="235"/>
      <c r="C44" s="235"/>
      <c r="D44" s="235"/>
      <c r="E44" s="235"/>
      <c r="F44" s="236"/>
      <c r="G44" s="236"/>
      <c r="H44" s="72"/>
      <c r="I44" s="236" t="s">
        <v>161</v>
      </c>
      <c r="J44" s="236"/>
      <c r="K44" s="72"/>
    </row>
    <row r="45" spans="1:11" ht="12.75">
      <c r="A45" s="72"/>
      <c r="B45" s="72"/>
      <c r="C45" s="72"/>
      <c r="D45" s="72"/>
      <c r="E45" s="72"/>
      <c r="F45" s="71"/>
      <c r="G45" s="71" t="s">
        <v>13</v>
      </c>
      <c r="H45" s="72"/>
      <c r="I45" s="234" t="s">
        <v>14</v>
      </c>
      <c r="J45" s="234"/>
      <c r="K45" s="72"/>
    </row>
    <row r="46" spans="1:11" ht="12.75">
      <c r="A46" s="72"/>
      <c r="B46" s="72"/>
      <c r="C46" s="72"/>
      <c r="D46" s="72"/>
      <c r="E46" s="72"/>
      <c r="F46" s="113"/>
      <c r="G46" s="113"/>
      <c r="H46" s="72"/>
      <c r="I46" s="114"/>
      <c r="J46" s="114"/>
      <c r="K46" s="72"/>
    </row>
    <row r="47" spans="1:11" ht="12.75">
      <c r="A47" s="237" t="s">
        <v>220</v>
      </c>
      <c r="B47" s="237"/>
      <c r="C47" s="237"/>
      <c r="D47" s="237"/>
      <c r="E47" s="237"/>
      <c r="F47" s="72"/>
      <c r="G47" s="72"/>
      <c r="H47" s="72"/>
      <c r="I47" s="72"/>
      <c r="J47" s="72"/>
      <c r="K47" s="72"/>
    </row>
    <row r="49" ht="12.75">
      <c r="A49" s="83" t="s">
        <v>238</v>
      </c>
    </row>
    <row r="50" ht="12.75">
      <c r="A50" s="83" t="s">
        <v>239</v>
      </c>
    </row>
  </sheetData>
  <sheetProtection/>
  <mergeCells count="30">
    <mergeCell ref="I43:J43"/>
    <mergeCell ref="A44:E44"/>
    <mergeCell ref="F44:G44"/>
    <mergeCell ref="I44:J44"/>
    <mergeCell ref="I45:J45"/>
    <mergeCell ref="A47:E47"/>
    <mergeCell ref="B20:C20"/>
    <mergeCell ref="B21:C21"/>
    <mergeCell ref="A22:F22"/>
    <mergeCell ref="A42:E42"/>
    <mergeCell ref="F42:G42"/>
    <mergeCell ref="I42:J42"/>
    <mergeCell ref="K13:K14"/>
    <mergeCell ref="A16:F16"/>
    <mergeCell ref="B17:C17"/>
    <mergeCell ref="B18:C18"/>
    <mergeCell ref="A19:F19"/>
    <mergeCell ref="A13:C14"/>
    <mergeCell ref="D13:D14"/>
    <mergeCell ref="E13:E14"/>
    <mergeCell ref="F13:F14"/>
    <mergeCell ref="G13:G14"/>
    <mergeCell ref="H13:H14"/>
    <mergeCell ref="A7:I7"/>
    <mergeCell ref="A9:F9"/>
    <mergeCell ref="G9:I9"/>
    <mergeCell ref="A10:F10"/>
    <mergeCell ref="G10:I10"/>
    <mergeCell ref="A11:C11"/>
    <mergeCell ref="I13:J13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N24" sqref="N24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53" t="s">
        <v>252</v>
      </c>
      <c r="B1" s="253"/>
      <c r="C1" s="253"/>
      <c r="D1" s="253"/>
      <c r="E1" s="253"/>
      <c r="F1" s="253"/>
      <c r="G1" s="253"/>
      <c r="H1" s="253"/>
      <c r="I1" s="253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253</v>
      </c>
    </row>
    <row r="3" spans="1:12" ht="35.25" customHeight="1">
      <c r="A3" s="254" t="s">
        <v>169</v>
      </c>
      <c r="B3" s="254"/>
      <c r="C3" s="254"/>
      <c r="D3" s="254"/>
      <c r="E3" s="254"/>
      <c r="F3" s="254"/>
      <c r="G3" s="255" t="s">
        <v>160</v>
      </c>
      <c r="H3" s="256"/>
      <c r="I3" s="256"/>
      <c r="J3" s="256"/>
      <c r="K3" s="58" t="s">
        <v>170</v>
      </c>
      <c r="L3" s="59" t="s">
        <v>171</v>
      </c>
    </row>
    <row r="4" spans="1:12" ht="13.5">
      <c r="A4" s="254" t="s">
        <v>172</v>
      </c>
      <c r="B4" s="254"/>
      <c r="C4" s="254"/>
      <c r="D4" s="254"/>
      <c r="E4" s="254"/>
      <c r="F4" s="254"/>
      <c r="G4" s="255" t="s">
        <v>173</v>
      </c>
      <c r="H4" s="256"/>
      <c r="I4" s="256"/>
      <c r="J4" s="256"/>
      <c r="K4" s="60"/>
      <c r="L4" s="61"/>
    </row>
    <row r="5" spans="1:12" ht="12.75">
      <c r="A5" s="254" t="s">
        <v>174</v>
      </c>
      <c r="B5" s="254"/>
      <c r="C5" s="254"/>
      <c r="D5" s="119"/>
      <c r="E5" s="119"/>
      <c r="F5" s="119"/>
      <c r="G5" s="63"/>
      <c r="H5" s="63"/>
      <c r="I5" s="63"/>
      <c r="J5" s="64"/>
      <c r="K5" s="58"/>
      <c r="L5" s="65"/>
    </row>
    <row r="6" spans="1:12" ht="12.75">
      <c r="A6" s="246" t="s">
        <v>175</v>
      </c>
      <c r="B6" s="247"/>
      <c r="C6" s="247"/>
      <c r="D6" s="247"/>
      <c r="E6" s="246" t="s">
        <v>176</v>
      </c>
      <c r="F6" s="246" t="s">
        <v>216</v>
      </c>
      <c r="G6" s="242" t="s">
        <v>227</v>
      </c>
      <c r="H6" s="242" t="s">
        <v>219</v>
      </c>
      <c r="I6" s="250" t="s">
        <v>177</v>
      </c>
      <c r="J6" s="251"/>
      <c r="K6" s="252"/>
      <c r="L6" s="242" t="s">
        <v>218</v>
      </c>
    </row>
    <row r="7" spans="1:12" ht="38.25">
      <c r="A7" s="248"/>
      <c r="B7" s="249"/>
      <c r="C7" s="249"/>
      <c r="D7" s="249"/>
      <c r="E7" s="248"/>
      <c r="F7" s="248"/>
      <c r="G7" s="243"/>
      <c r="H7" s="243"/>
      <c r="I7" s="66" t="s">
        <v>178</v>
      </c>
      <c r="J7" s="66" t="s">
        <v>179</v>
      </c>
      <c r="K7" s="66" t="s">
        <v>180</v>
      </c>
      <c r="L7" s="243"/>
    </row>
    <row r="8" spans="1:12" ht="12.75">
      <c r="A8" s="238" t="s">
        <v>181</v>
      </c>
      <c r="B8" s="239"/>
      <c r="C8" s="239"/>
      <c r="D8" s="239"/>
      <c r="E8" s="239"/>
      <c r="F8" s="240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38" t="s">
        <v>182</v>
      </c>
      <c r="B9" s="239"/>
      <c r="C9" s="239"/>
      <c r="D9" s="239"/>
      <c r="E9" s="239"/>
      <c r="F9" s="240"/>
      <c r="G9" s="68">
        <f>SUM(G10:G12)</f>
        <v>4843000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171</v>
      </c>
      <c r="B10" s="244" t="s">
        <v>183</v>
      </c>
      <c r="C10" s="245"/>
      <c r="D10" s="69" t="s">
        <v>184</v>
      </c>
      <c r="E10" s="69" t="s">
        <v>185</v>
      </c>
      <c r="F10" s="69" t="s">
        <v>186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171</v>
      </c>
      <c r="B11" s="244" t="s">
        <v>183</v>
      </c>
      <c r="C11" s="245"/>
      <c r="D11" s="69" t="s">
        <v>184</v>
      </c>
      <c r="E11" s="69" t="s">
        <v>187</v>
      </c>
      <c r="F11" s="69" t="s">
        <v>188</v>
      </c>
      <c r="G11" s="70">
        <v>210000</v>
      </c>
      <c r="H11" s="70"/>
      <c r="I11" s="70"/>
      <c r="J11" s="70"/>
      <c r="K11" s="70"/>
      <c r="L11" s="70">
        <f>G11+H11</f>
        <v>210000</v>
      </c>
    </row>
    <row r="12" spans="1:12" ht="12.75">
      <c r="A12" s="69"/>
      <c r="B12" s="244" t="s">
        <v>189</v>
      </c>
      <c r="C12" s="245"/>
      <c r="D12" s="69" t="s">
        <v>189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38" t="s">
        <v>190</v>
      </c>
      <c r="B13" s="239"/>
      <c r="C13" s="239"/>
      <c r="D13" s="239"/>
      <c r="E13" s="239"/>
      <c r="F13" s="240"/>
      <c r="G13" s="68">
        <f aca="true" t="shared" si="0" ref="G13:L13">SUM(G14:G35)</f>
        <v>4843000</v>
      </c>
      <c r="H13" s="68">
        <f t="shared" si="0"/>
        <v>0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4816992.999999999</v>
      </c>
    </row>
    <row r="14" spans="1:12" ht="12.75">
      <c r="A14" s="69" t="s">
        <v>171</v>
      </c>
      <c r="B14" s="69" t="s">
        <v>184</v>
      </c>
      <c r="C14" s="69" t="s">
        <v>191</v>
      </c>
      <c r="D14" s="69" t="s">
        <v>221</v>
      </c>
      <c r="E14" s="69" t="s">
        <v>193</v>
      </c>
      <c r="F14" s="69" t="s">
        <v>186</v>
      </c>
      <c r="G14" s="70">
        <v>2013730</v>
      </c>
      <c r="H14" s="70">
        <v>20060.18</v>
      </c>
      <c r="I14" s="70">
        <v>20060.18</v>
      </c>
      <c r="J14" s="70"/>
      <c r="K14" s="70"/>
      <c r="L14" s="79">
        <f>G14+H14</f>
        <v>2033790.18</v>
      </c>
    </row>
    <row r="15" spans="1:12" ht="12.75">
      <c r="A15" s="69" t="s">
        <v>171</v>
      </c>
      <c r="B15" s="69" t="s">
        <v>184</v>
      </c>
      <c r="C15" s="69" t="s">
        <v>191</v>
      </c>
      <c r="D15" s="69" t="s">
        <v>221</v>
      </c>
      <c r="E15" s="69" t="s">
        <v>193</v>
      </c>
      <c r="F15" s="69" t="s">
        <v>188</v>
      </c>
      <c r="G15" s="70">
        <v>36870</v>
      </c>
      <c r="H15" s="70"/>
      <c r="I15" s="70"/>
      <c r="J15" s="70"/>
      <c r="K15" s="70"/>
      <c r="L15" s="70">
        <f aca="true" t="shared" si="1" ref="L15:L30">G15+H15</f>
        <v>36870</v>
      </c>
    </row>
    <row r="16" spans="1:12" ht="12.75">
      <c r="A16" s="69" t="s">
        <v>171</v>
      </c>
      <c r="B16" s="69" t="s">
        <v>184</v>
      </c>
      <c r="C16" s="69" t="s">
        <v>191</v>
      </c>
      <c r="D16" s="69" t="s">
        <v>222</v>
      </c>
      <c r="E16" s="69" t="s">
        <v>194</v>
      </c>
      <c r="F16" s="69" t="s">
        <v>186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171</v>
      </c>
      <c r="B17" s="69" t="s">
        <v>184</v>
      </c>
      <c r="C17" s="69" t="s">
        <v>191</v>
      </c>
      <c r="D17" s="69" t="s">
        <v>223</v>
      </c>
      <c r="E17" s="69" t="s">
        <v>195</v>
      </c>
      <c r="F17" s="69" t="s">
        <v>186</v>
      </c>
      <c r="G17" s="70">
        <v>608150</v>
      </c>
      <c r="H17" s="70">
        <v>-36060.18</v>
      </c>
      <c r="I17" s="70">
        <v>-36060.18</v>
      </c>
      <c r="J17" s="70"/>
      <c r="K17" s="70"/>
      <c r="L17" s="70">
        <f t="shared" si="1"/>
        <v>572089.82</v>
      </c>
    </row>
    <row r="18" spans="1:12" ht="12.75">
      <c r="A18" s="69" t="s">
        <v>171</v>
      </c>
      <c r="B18" s="69" t="s">
        <v>184</v>
      </c>
      <c r="C18" s="69" t="s">
        <v>191</v>
      </c>
      <c r="D18" s="69" t="s">
        <v>223</v>
      </c>
      <c r="E18" s="69" t="s">
        <v>195</v>
      </c>
      <c r="F18" s="69" t="s">
        <v>188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171</v>
      </c>
      <c r="B19" s="69" t="s">
        <v>184</v>
      </c>
      <c r="C19" s="69" t="s">
        <v>191</v>
      </c>
      <c r="D19" s="69" t="s">
        <v>224</v>
      </c>
      <c r="E19" s="69" t="s">
        <v>196</v>
      </c>
      <c r="F19" s="69" t="s">
        <v>186</v>
      </c>
      <c r="G19" s="70">
        <v>67000</v>
      </c>
      <c r="H19" s="70">
        <v>16000</v>
      </c>
      <c r="I19" s="70">
        <v>16000</v>
      </c>
      <c r="J19" s="70"/>
      <c r="K19" s="70"/>
      <c r="L19" s="70">
        <f t="shared" si="1"/>
        <v>83000</v>
      </c>
    </row>
    <row r="20" spans="1:12" ht="12.75">
      <c r="A20" s="69" t="s">
        <v>171</v>
      </c>
      <c r="B20" s="69" t="s">
        <v>184</v>
      </c>
      <c r="C20" s="69" t="s">
        <v>191</v>
      </c>
      <c r="D20" s="69" t="s">
        <v>224</v>
      </c>
      <c r="E20" s="69" t="s">
        <v>197</v>
      </c>
      <c r="F20" s="69" t="s">
        <v>186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171</v>
      </c>
      <c r="B21" s="69" t="s">
        <v>184</v>
      </c>
      <c r="C21" s="69" t="s">
        <v>191</v>
      </c>
      <c r="D21" s="69" t="s">
        <v>224</v>
      </c>
      <c r="E21" s="69" t="s">
        <v>198</v>
      </c>
      <c r="F21" s="69" t="s">
        <v>186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171</v>
      </c>
      <c r="B22" s="69" t="s">
        <v>184</v>
      </c>
      <c r="C22" s="69" t="s">
        <v>191</v>
      </c>
      <c r="D22" s="69" t="s">
        <v>224</v>
      </c>
      <c r="E22" s="69" t="s">
        <v>198</v>
      </c>
      <c r="F22" s="69" t="s">
        <v>186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171</v>
      </c>
      <c r="B23" s="69" t="s">
        <v>184</v>
      </c>
      <c r="C23" s="69" t="s">
        <v>191</v>
      </c>
      <c r="D23" s="69" t="s">
        <v>224</v>
      </c>
      <c r="E23" s="69" t="s">
        <v>198</v>
      </c>
      <c r="F23" s="69" t="s">
        <v>188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171</v>
      </c>
      <c r="B24" s="69" t="s">
        <v>184</v>
      </c>
      <c r="C24" s="69" t="s">
        <v>191</v>
      </c>
      <c r="D24" s="69" t="s">
        <v>224</v>
      </c>
      <c r="E24" s="69" t="s">
        <v>199</v>
      </c>
      <c r="F24" s="69" t="s">
        <v>186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171</v>
      </c>
      <c r="B25" s="69" t="s">
        <v>184</v>
      </c>
      <c r="C25" s="69" t="s">
        <v>191</v>
      </c>
      <c r="D25" s="69" t="s">
        <v>224</v>
      </c>
      <c r="E25" s="69" t="s">
        <v>200</v>
      </c>
      <c r="F25" s="69" t="s">
        <v>186</v>
      </c>
      <c r="G25" s="121">
        <v>108901.38</v>
      </c>
      <c r="H25" s="70"/>
      <c r="I25" s="70"/>
      <c r="J25" s="70"/>
      <c r="K25" s="70"/>
      <c r="L25" s="70">
        <f>G25+H25</f>
        <v>108901.38</v>
      </c>
    </row>
    <row r="26" spans="1:12" ht="12.75">
      <c r="A26" s="69" t="s">
        <v>171</v>
      </c>
      <c r="B26" s="69" t="s">
        <v>184</v>
      </c>
      <c r="C26" s="69" t="s">
        <v>191</v>
      </c>
      <c r="D26" s="69" t="s">
        <v>224</v>
      </c>
      <c r="E26" s="69" t="s">
        <v>201</v>
      </c>
      <c r="F26" s="69" t="s">
        <v>186</v>
      </c>
      <c r="G26" s="70">
        <v>183622</v>
      </c>
      <c r="H26" s="70">
        <v>-30000</v>
      </c>
      <c r="I26" s="70">
        <v>-30000</v>
      </c>
      <c r="J26" s="70"/>
      <c r="K26" s="70"/>
      <c r="L26" s="70">
        <f t="shared" si="1"/>
        <v>153622</v>
      </c>
    </row>
    <row r="27" spans="1:12" ht="12.75">
      <c r="A27" s="69" t="s">
        <v>171</v>
      </c>
      <c r="B27" s="69" t="s">
        <v>184</v>
      </c>
      <c r="C27" s="69" t="s">
        <v>191</v>
      </c>
      <c r="D27" s="69" t="s">
        <v>225</v>
      </c>
      <c r="E27" s="69" t="s">
        <v>201</v>
      </c>
      <c r="F27" s="69" t="s">
        <v>186</v>
      </c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171</v>
      </c>
      <c r="B28" s="69" t="s">
        <v>184</v>
      </c>
      <c r="C28" s="69" t="s">
        <v>191</v>
      </c>
      <c r="D28" s="69" t="s">
        <v>248</v>
      </c>
      <c r="E28" s="69" t="s">
        <v>201</v>
      </c>
      <c r="F28" s="69" t="s">
        <v>186</v>
      </c>
      <c r="G28" s="70"/>
      <c r="H28" s="70"/>
      <c r="I28" s="70"/>
      <c r="J28" s="70"/>
      <c r="K28" s="70"/>
      <c r="L28" s="70"/>
    </row>
    <row r="29" spans="1:12" ht="12.75">
      <c r="A29" s="69" t="s">
        <v>171</v>
      </c>
      <c r="B29" s="69" t="s">
        <v>184</v>
      </c>
      <c r="C29" s="69" t="s">
        <v>191</v>
      </c>
      <c r="D29" s="69" t="s">
        <v>226</v>
      </c>
      <c r="E29" s="69" t="s">
        <v>201</v>
      </c>
      <c r="F29" s="69" t="s">
        <v>186</v>
      </c>
      <c r="G29" s="70">
        <v>11500</v>
      </c>
      <c r="H29" s="70"/>
      <c r="I29" s="70"/>
      <c r="J29" s="70"/>
      <c r="K29" s="70"/>
      <c r="L29" s="70">
        <f t="shared" si="1"/>
        <v>11500</v>
      </c>
    </row>
    <row r="30" spans="1:12" ht="12.75">
      <c r="A30" s="69" t="s">
        <v>171</v>
      </c>
      <c r="B30" s="69" t="s">
        <v>184</v>
      </c>
      <c r="C30" s="69" t="s">
        <v>191</v>
      </c>
      <c r="D30" s="69" t="s">
        <v>224</v>
      </c>
      <c r="E30" s="69" t="s">
        <v>202</v>
      </c>
      <c r="F30" s="69" t="s">
        <v>186</v>
      </c>
      <c r="G30" s="70">
        <v>99800</v>
      </c>
      <c r="H30" s="70"/>
      <c r="I30" s="70"/>
      <c r="J30" s="70"/>
      <c r="K30" s="70"/>
      <c r="L30" s="70">
        <f t="shared" si="1"/>
        <v>99800</v>
      </c>
    </row>
    <row r="31" spans="1:12" ht="12.75">
      <c r="A31" s="69" t="s">
        <v>171</v>
      </c>
      <c r="B31" s="69" t="s">
        <v>184</v>
      </c>
      <c r="C31" s="69" t="s">
        <v>191</v>
      </c>
      <c r="D31" s="69" t="s">
        <v>224</v>
      </c>
      <c r="E31" s="69" t="s">
        <v>202</v>
      </c>
      <c r="F31" s="69" t="s">
        <v>188</v>
      </c>
      <c r="G31" s="70">
        <v>36993</v>
      </c>
      <c r="H31" s="70">
        <v>10000</v>
      </c>
      <c r="I31" s="70">
        <v>10000</v>
      </c>
      <c r="J31" s="70"/>
      <c r="K31" s="70"/>
      <c r="L31" s="70">
        <f>G31+H31</f>
        <v>46993</v>
      </c>
    </row>
    <row r="32" spans="1:12" ht="12.75">
      <c r="A32" s="69" t="s">
        <v>171</v>
      </c>
      <c r="B32" s="69" t="s">
        <v>184</v>
      </c>
      <c r="C32" s="69" t="s">
        <v>191</v>
      </c>
      <c r="D32" s="69" t="s">
        <v>224</v>
      </c>
      <c r="E32" s="69" t="s">
        <v>203</v>
      </c>
      <c r="F32" s="69" t="s">
        <v>188</v>
      </c>
      <c r="G32" s="70">
        <v>36007</v>
      </c>
      <c r="H32" s="70"/>
      <c r="I32" s="70"/>
      <c r="J32" s="70"/>
      <c r="K32" s="70"/>
      <c r="L32" s="70">
        <f>H32</f>
        <v>0</v>
      </c>
    </row>
    <row r="33" spans="1:12" ht="12.75">
      <c r="A33" s="69" t="s">
        <v>171</v>
      </c>
      <c r="B33" s="69" t="s">
        <v>184</v>
      </c>
      <c r="C33" s="69" t="s">
        <v>191</v>
      </c>
      <c r="D33" s="69" t="s">
        <v>224</v>
      </c>
      <c r="E33" s="69" t="s">
        <v>203</v>
      </c>
      <c r="F33" s="69" t="s">
        <v>188</v>
      </c>
      <c r="G33" s="70">
        <v>50000</v>
      </c>
      <c r="H33" s="70">
        <v>-10000</v>
      </c>
      <c r="I33" s="70">
        <v>-10000</v>
      </c>
      <c r="J33" s="70"/>
      <c r="K33" s="70"/>
      <c r="L33" s="70">
        <v>50000</v>
      </c>
    </row>
    <row r="34" spans="1:12" ht="12.75">
      <c r="A34" s="69" t="s">
        <v>171</v>
      </c>
      <c r="B34" s="69" t="s">
        <v>184</v>
      </c>
      <c r="C34" s="69" t="s">
        <v>191</v>
      </c>
      <c r="D34" s="69" t="s">
        <v>224</v>
      </c>
      <c r="E34" s="69" t="s">
        <v>203</v>
      </c>
      <c r="F34" s="69" t="s">
        <v>186</v>
      </c>
      <c r="G34" s="70">
        <v>296000</v>
      </c>
      <c r="H34" s="70">
        <v>30000</v>
      </c>
      <c r="I34" s="70">
        <v>30000</v>
      </c>
      <c r="J34" s="70"/>
      <c r="K34" s="70"/>
      <c r="L34" s="70">
        <f>G34+H34</f>
        <v>326000</v>
      </c>
    </row>
    <row r="35" spans="1:12" ht="12.75">
      <c r="A35" s="69"/>
      <c r="B35" s="69"/>
      <c r="C35" s="69"/>
      <c r="D35" s="69"/>
      <c r="E35" s="69"/>
      <c r="F35" s="69"/>
      <c r="G35" s="70"/>
      <c r="H35" s="70"/>
      <c r="I35" s="70"/>
      <c r="J35" s="70"/>
      <c r="K35" s="70"/>
      <c r="L35" s="70"/>
    </row>
    <row r="36" spans="1:12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2.75">
      <c r="A37" s="241" t="s">
        <v>204</v>
      </c>
      <c r="B37" s="241"/>
      <c r="C37" s="241"/>
      <c r="D37" s="241"/>
      <c r="E37" s="241"/>
      <c r="F37" s="236"/>
      <c r="G37" s="236"/>
      <c r="H37" s="72"/>
      <c r="I37" s="236" t="s">
        <v>163</v>
      </c>
      <c r="J37" s="236"/>
      <c r="K37" s="73"/>
      <c r="L37" s="73"/>
    </row>
    <row r="38" spans="1:12" ht="12.75">
      <c r="A38" s="72"/>
      <c r="B38" s="72"/>
      <c r="C38" s="72"/>
      <c r="D38" s="72"/>
      <c r="E38" s="72"/>
      <c r="F38" s="71"/>
      <c r="G38" s="71" t="s">
        <v>13</v>
      </c>
      <c r="H38" s="72"/>
      <c r="I38" s="234" t="s">
        <v>14</v>
      </c>
      <c r="J38" s="234"/>
      <c r="K38" s="72"/>
      <c r="L38" s="72"/>
    </row>
    <row r="39" spans="1:12" ht="12.75">
      <c r="A39" s="235" t="s">
        <v>205</v>
      </c>
      <c r="B39" s="235"/>
      <c r="C39" s="235"/>
      <c r="D39" s="235"/>
      <c r="E39" s="235"/>
      <c r="F39" s="236"/>
      <c r="G39" s="236"/>
      <c r="H39" s="72"/>
      <c r="I39" s="236" t="s">
        <v>161</v>
      </c>
      <c r="J39" s="236"/>
      <c r="K39" s="72"/>
      <c r="L39" s="72"/>
    </row>
    <row r="40" spans="1:12" ht="12.75">
      <c r="A40" s="72"/>
      <c r="B40" s="72"/>
      <c r="C40" s="72"/>
      <c r="D40" s="72"/>
      <c r="E40" s="72"/>
      <c r="F40" s="71"/>
      <c r="G40" s="71" t="s">
        <v>13</v>
      </c>
      <c r="H40" s="72"/>
      <c r="I40" s="234" t="s">
        <v>14</v>
      </c>
      <c r="J40" s="234"/>
      <c r="K40" s="72"/>
      <c r="L40" s="72"/>
    </row>
    <row r="41" spans="1:12" ht="12.75">
      <c r="A41" s="235" t="s">
        <v>206</v>
      </c>
      <c r="B41" s="235"/>
      <c r="C41" s="235"/>
      <c r="D41" s="235"/>
      <c r="E41" s="235"/>
      <c r="F41" s="236"/>
      <c r="G41" s="236"/>
      <c r="H41" s="72"/>
      <c r="I41" s="236"/>
      <c r="J41" s="236"/>
      <c r="K41" s="72"/>
      <c r="L41" s="72"/>
    </row>
    <row r="42" spans="1:12" ht="12.75">
      <c r="A42" s="72"/>
      <c r="B42" s="72"/>
      <c r="C42" s="72"/>
      <c r="D42" s="72"/>
      <c r="E42" s="72"/>
      <c r="F42" s="71"/>
      <c r="G42" s="71" t="s">
        <v>13</v>
      </c>
      <c r="H42" s="72"/>
      <c r="I42" s="234" t="s">
        <v>14</v>
      </c>
      <c r="J42" s="234"/>
      <c r="K42" s="72"/>
      <c r="L42" s="72"/>
    </row>
    <row r="43" spans="1:12" ht="12.75">
      <c r="A43" s="237" t="s">
        <v>254</v>
      </c>
      <c r="B43" s="237"/>
      <c r="C43" s="237"/>
      <c r="D43" s="237"/>
      <c r="E43" s="237"/>
      <c r="F43" s="72"/>
      <c r="G43" s="72"/>
      <c r="H43" s="72"/>
      <c r="I43" s="72"/>
      <c r="J43" s="72"/>
      <c r="K43" s="72"/>
      <c r="L43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7:E37"/>
    <mergeCell ref="F37:G37"/>
    <mergeCell ref="I37:J37"/>
    <mergeCell ref="I38:J38"/>
    <mergeCell ref="A39:E39"/>
    <mergeCell ref="F39:G39"/>
    <mergeCell ref="I39:J39"/>
    <mergeCell ref="I40:J40"/>
    <mergeCell ref="A41:E41"/>
    <mergeCell ref="F41:G41"/>
    <mergeCell ref="I41:J41"/>
    <mergeCell ref="I42:J42"/>
    <mergeCell ref="A43:E43"/>
  </mergeCells>
  <printOptions/>
  <pageMargins left="0.7" right="0.7" top="0.75" bottom="0.75" header="0.3" footer="0.3"/>
  <pageSetup fitToHeight="1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76"/>
  <sheetViews>
    <sheetView view="pageBreakPreview" zoomScaleSheetLayoutView="100" zoomScalePageLayoutView="0" workbookViewId="0" topLeftCell="A61">
      <selection activeCell="A2" sqref="A2:DD76"/>
    </sheetView>
  </sheetViews>
  <sheetFormatPr defaultColWidth="0.875" defaultRowHeight="12.75"/>
  <cols>
    <col min="1" max="71" width="0.875" style="1" customWidth="1"/>
    <col min="72" max="72" width="6.375" style="1" customWidth="1"/>
    <col min="73" max="16384" width="0.875" style="1" customWidth="1"/>
  </cols>
  <sheetData>
    <row r="1" ht="3" customHeight="1"/>
    <row r="2" spans="1:108" ht="15">
      <c r="A2" s="165" t="s">
        <v>102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</row>
    <row r="3" ht="6" customHeight="1"/>
    <row r="4" spans="1:108" ht="15">
      <c r="A4" s="168" t="s">
        <v>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70"/>
      <c r="BU4" s="168" t="s">
        <v>6</v>
      </c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70"/>
    </row>
    <row r="5" spans="1:108" s="3" customFormat="1" ht="15" customHeight="1">
      <c r="A5" s="31"/>
      <c r="B5" s="171" t="s">
        <v>103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2"/>
      <c r="BU5" s="183">
        <v>823662</v>
      </c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5"/>
    </row>
    <row r="6" spans="1:108" ht="15">
      <c r="A6" s="11"/>
      <c r="B6" s="166" t="s">
        <v>1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7"/>
      <c r="BU6" s="178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80"/>
    </row>
    <row r="7" spans="1:108" ht="30" customHeight="1">
      <c r="A7" s="32"/>
      <c r="B7" s="160" t="s">
        <v>139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1"/>
      <c r="BU7" s="186">
        <v>823662</v>
      </c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8"/>
    </row>
    <row r="8" spans="1:108" ht="15">
      <c r="A8" s="11"/>
      <c r="B8" s="173" t="s">
        <v>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4"/>
      <c r="BU8" s="178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80"/>
    </row>
    <row r="9" spans="1:108" ht="45" customHeight="1">
      <c r="A9" s="32"/>
      <c r="B9" s="160" t="s">
        <v>140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1"/>
      <c r="BU9" s="162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4"/>
    </row>
    <row r="10" spans="1:108" ht="45" customHeight="1">
      <c r="A10" s="32"/>
      <c r="B10" s="160" t="s">
        <v>141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1"/>
      <c r="BU10" s="162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4"/>
    </row>
    <row r="11" spans="1:108" ht="45" customHeight="1">
      <c r="A11" s="32"/>
      <c r="B11" s="160" t="s">
        <v>142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1"/>
      <c r="BU11" s="162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4"/>
    </row>
    <row r="12" spans="1:108" ht="30" customHeight="1">
      <c r="A12" s="32"/>
      <c r="B12" s="160" t="s">
        <v>82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1"/>
      <c r="BU12" s="162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4"/>
    </row>
    <row r="13" spans="1:108" ht="30" customHeight="1">
      <c r="A13" s="32"/>
      <c r="B13" s="160" t="s">
        <v>143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1"/>
      <c r="BU13" s="162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4"/>
    </row>
    <row r="14" spans="1:108" ht="15">
      <c r="A14" s="33"/>
      <c r="B14" s="173" t="s">
        <v>7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4"/>
      <c r="BU14" s="162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4"/>
    </row>
    <row r="15" spans="1:108" ht="30" customHeight="1">
      <c r="A15" s="32"/>
      <c r="B15" s="160" t="s">
        <v>25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1"/>
      <c r="BU15" s="162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4"/>
    </row>
    <row r="16" spans="1:108" ht="15">
      <c r="A16" s="32"/>
      <c r="B16" s="160" t="s">
        <v>26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1"/>
      <c r="BU16" s="162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4"/>
    </row>
    <row r="17" spans="1:108" s="3" customFormat="1" ht="15" customHeight="1">
      <c r="A17" s="31"/>
      <c r="B17" s="171" t="s">
        <v>104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2"/>
      <c r="BU17" s="175">
        <f>BU19</f>
        <v>0</v>
      </c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7"/>
    </row>
    <row r="18" spans="1:108" ht="15">
      <c r="A18" s="11"/>
      <c r="B18" s="166" t="s">
        <v>1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7"/>
      <c r="BU18" s="162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4"/>
    </row>
    <row r="19" spans="1:108" ht="30" customHeight="1">
      <c r="A19" s="34"/>
      <c r="B19" s="181" t="s">
        <v>144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2"/>
      <c r="BU19" s="178">
        <f>BU20</f>
        <v>0</v>
      </c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80"/>
    </row>
    <row r="20" spans="1:108" ht="30" customHeight="1">
      <c r="A20" s="32"/>
      <c r="B20" s="160" t="s">
        <v>145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1"/>
      <c r="BU20" s="178">
        <f>BU22+BU24</f>
        <v>0</v>
      </c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80"/>
    </row>
    <row r="21" spans="1:108" ht="15" customHeight="1">
      <c r="A21" s="35"/>
      <c r="B21" s="173" t="s">
        <v>7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4"/>
      <c r="BU21" s="178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80"/>
    </row>
    <row r="22" spans="1:108" ht="15" customHeight="1">
      <c r="A22" s="32"/>
      <c r="B22" s="160" t="s">
        <v>8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1"/>
      <c r="BU22" s="162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4"/>
    </row>
    <row r="23" spans="1:108" ht="15" customHeight="1">
      <c r="A23" s="32"/>
      <c r="B23" s="160" t="s">
        <v>9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1"/>
      <c r="BU23" s="162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4"/>
    </row>
    <row r="24" spans="1:108" ht="15" customHeight="1">
      <c r="A24" s="32"/>
      <c r="B24" s="160" t="s">
        <v>89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1"/>
      <c r="BU24" s="162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4"/>
    </row>
    <row r="25" spans="1:108" ht="15" customHeight="1">
      <c r="A25" s="32"/>
      <c r="B25" s="160" t="s">
        <v>10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1"/>
      <c r="BU25" s="162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4"/>
    </row>
    <row r="26" spans="1:108" ht="15" customHeight="1">
      <c r="A26" s="32"/>
      <c r="B26" s="160" t="s">
        <v>11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1"/>
      <c r="BU26" s="162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4"/>
    </row>
    <row r="27" spans="1:108" ht="15" customHeight="1">
      <c r="A27" s="32"/>
      <c r="B27" s="160" t="s">
        <v>12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1"/>
      <c r="BU27" s="162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4"/>
    </row>
    <row r="28" spans="1:108" ht="30" customHeight="1">
      <c r="A28" s="32"/>
      <c r="B28" s="160" t="s">
        <v>55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1"/>
      <c r="BU28" s="162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4"/>
    </row>
    <row r="29" spans="1:108" ht="30" customHeight="1">
      <c r="A29" s="32"/>
      <c r="B29" s="160" t="s">
        <v>84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1"/>
      <c r="BU29" s="162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4"/>
    </row>
    <row r="30" spans="1:108" ht="15" customHeight="1">
      <c r="A30" s="32"/>
      <c r="B30" s="160" t="s">
        <v>56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1"/>
      <c r="BU30" s="162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4"/>
    </row>
    <row r="31" spans="1:108" ht="15" customHeight="1">
      <c r="A31" s="32"/>
      <c r="B31" s="160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1"/>
      <c r="BU31" s="162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4"/>
    </row>
    <row r="32" spans="1:108" ht="45" customHeight="1">
      <c r="A32" s="32"/>
      <c r="B32" s="160" t="s">
        <v>105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1"/>
      <c r="BU32" s="162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4"/>
    </row>
    <row r="33" spans="1:108" ht="13.5" customHeight="1">
      <c r="A33" s="35"/>
      <c r="B33" s="173" t="s">
        <v>7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4"/>
      <c r="BU33" s="162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4"/>
    </row>
    <row r="34" spans="1:108" ht="15" customHeight="1">
      <c r="A34" s="32"/>
      <c r="B34" s="160" t="s">
        <v>58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1"/>
      <c r="BU34" s="162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4"/>
    </row>
    <row r="35" spans="1:108" ht="15" customHeight="1">
      <c r="A35" s="32"/>
      <c r="B35" s="160" t="s">
        <v>59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1"/>
      <c r="BU35" s="162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4"/>
    </row>
    <row r="36" spans="1:108" ht="15" customHeight="1">
      <c r="A36" s="32"/>
      <c r="B36" s="160" t="s">
        <v>54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1"/>
      <c r="BU36" s="162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4"/>
    </row>
    <row r="37" spans="1:108" ht="15" customHeight="1">
      <c r="A37" s="32"/>
      <c r="B37" s="160" t="s">
        <v>60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1"/>
      <c r="BU37" s="162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4"/>
    </row>
    <row r="38" spans="1:108" ht="15" customHeight="1">
      <c r="A38" s="32"/>
      <c r="B38" s="160" t="s">
        <v>61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1"/>
      <c r="BU38" s="162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4"/>
    </row>
    <row r="39" spans="1:108" ht="15" customHeight="1">
      <c r="A39" s="32"/>
      <c r="B39" s="160" t="s">
        <v>62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1"/>
      <c r="BU39" s="162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4"/>
    </row>
    <row r="40" spans="1:108" ht="30" customHeight="1">
      <c r="A40" s="32"/>
      <c r="B40" s="160" t="s">
        <v>63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1"/>
      <c r="BU40" s="162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4"/>
    </row>
    <row r="41" spans="1:108" ht="30" customHeight="1">
      <c r="A41" s="32"/>
      <c r="B41" s="160" t="s">
        <v>83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1"/>
      <c r="BU41" s="162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4"/>
    </row>
    <row r="42" spans="1:108" ht="15" customHeight="1">
      <c r="A42" s="32"/>
      <c r="B42" s="160" t="s">
        <v>64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1"/>
      <c r="BU42" s="162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4"/>
    </row>
    <row r="43" spans="1:108" ht="15" customHeight="1">
      <c r="A43" s="32"/>
      <c r="B43" s="160" t="s">
        <v>65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1"/>
      <c r="BU43" s="162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4"/>
    </row>
    <row r="44" spans="1:108" s="3" customFormat="1" ht="15" customHeight="1">
      <c r="A44" s="31"/>
      <c r="B44" s="171" t="s">
        <v>106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2"/>
      <c r="BU44" s="175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7"/>
    </row>
    <row r="45" spans="1:108" ht="15" customHeight="1">
      <c r="A45" s="36"/>
      <c r="B45" s="166" t="s">
        <v>1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7"/>
      <c r="BU45" s="162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4"/>
    </row>
    <row r="46" spans="1:108" ht="15" customHeight="1">
      <c r="A46" s="32"/>
      <c r="B46" s="160" t="s">
        <v>66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1"/>
      <c r="BU46" s="162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4"/>
    </row>
    <row r="47" spans="1:108" ht="30" customHeight="1">
      <c r="A47" s="32"/>
      <c r="B47" s="160" t="s">
        <v>146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1"/>
      <c r="BU47" s="162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4"/>
    </row>
    <row r="48" spans="1:108" ht="15" customHeight="1">
      <c r="A48" s="35"/>
      <c r="B48" s="173" t="s">
        <v>7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4"/>
      <c r="BU48" s="178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80"/>
    </row>
    <row r="49" spans="1:108" ht="15" customHeight="1">
      <c r="A49" s="32"/>
      <c r="B49" s="160" t="s">
        <v>72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1"/>
      <c r="BU49" s="162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4"/>
    </row>
    <row r="50" spans="1:108" ht="15" customHeight="1">
      <c r="A50" s="32"/>
      <c r="B50" s="160" t="s">
        <v>34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1"/>
      <c r="BU50" s="162">
        <v>2565.84</v>
      </c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4"/>
    </row>
    <row r="51" spans="1:108" ht="15" customHeight="1">
      <c r="A51" s="32"/>
      <c r="B51" s="160" t="s">
        <v>35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1"/>
      <c r="BU51" s="162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4"/>
    </row>
    <row r="52" spans="1:108" ht="15" customHeight="1">
      <c r="A52" s="32"/>
      <c r="B52" s="160" t="s">
        <v>36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1"/>
      <c r="BU52" s="162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4"/>
    </row>
    <row r="53" spans="1:108" ht="15" customHeight="1">
      <c r="A53" s="32"/>
      <c r="B53" s="160" t="s">
        <v>37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1"/>
      <c r="BU53" s="162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4"/>
    </row>
    <row r="54" spans="1:108" ht="15" customHeight="1">
      <c r="A54" s="32"/>
      <c r="B54" s="160" t="s">
        <v>38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1"/>
      <c r="BU54" s="162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4"/>
    </row>
    <row r="55" spans="1:108" ht="15" customHeight="1">
      <c r="A55" s="32"/>
      <c r="B55" s="160" t="s">
        <v>39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1"/>
      <c r="BU55" s="162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4"/>
    </row>
    <row r="56" spans="1:108" ht="15" customHeight="1">
      <c r="A56" s="32"/>
      <c r="B56" s="160" t="s">
        <v>67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1"/>
      <c r="BU56" s="162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4"/>
    </row>
    <row r="57" spans="1:108" ht="15" customHeight="1">
      <c r="A57" s="32"/>
      <c r="B57" s="160" t="s">
        <v>85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1"/>
      <c r="BU57" s="162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4"/>
    </row>
    <row r="58" spans="1:108" ht="15" customHeight="1">
      <c r="A58" s="32"/>
      <c r="B58" s="160" t="s">
        <v>68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1"/>
      <c r="BU58" s="162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4"/>
    </row>
    <row r="59" spans="1:108" ht="15" customHeight="1">
      <c r="A59" s="32"/>
      <c r="B59" s="160" t="s">
        <v>69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1"/>
      <c r="BU59" s="162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4"/>
    </row>
    <row r="60" spans="1:108" ht="15" customHeight="1">
      <c r="A60" s="32"/>
      <c r="B60" s="160" t="s">
        <v>70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1"/>
      <c r="BU60" s="162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4"/>
    </row>
    <row r="61" spans="1:108" ht="15" customHeight="1">
      <c r="A61" s="32"/>
      <c r="B61" s="160" t="s">
        <v>71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1"/>
      <c r="BU61" s="162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4"/>
    </row>
    <row r="62" spans="1:108" ht="45" customHeight="1">
      <c r="A62" s="32"/>
      <c r="B62" s="160" t="s">
        <v>107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1"/>
      <c r="BU62" s="162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4"/>
    </row>
    <row r="63" spans="1:108" ht="15" customHeight="1">
      <c r="A63" s="37"/>
      <c r="B63" s="173" t="s">
        <v>7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4"/>
      <c r="BU63" s="162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4"/>
    </row>
    <row r="64" spans="1:108" ht="15" customHeight="1">
      <c r="A64" s="32"/>
      <c r="B64" s="160" t="s">
        <v>73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1"/>
      <c r="BU64" s="162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4"/>
    </row>
    <row r="65" spans="1:108" ht="15" customHeight="1">
      <c r="A65" s="32"/>
      <c r="B65" s="160" t="s">
        <v>40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1"/>
      <c r="BU65" s="162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4"/>
    </row>
    <row r="66" spans="1:108" ht="15" customHeight="1">
      <c r="A66" s="32"/>
      <c r="B66" s="160" t="s">
        <v>41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1"/>
      <c r="BU66" s="162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4"/>
    </row>
    <row r="67" spans="1:108" ht="15" customHeight="1">
      <c r="A67" s="32"/>
      <c r="B67" s="160" t="s">
        <v>42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1"/>
      <c r="BU67" s="162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4"/>
    </row>
    <row r="68" spans="1:108" ht="15" customHeight="1">
      <c r="A68" s="32"/>
      <c r="B68" s="160" t="s">
        <v>43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1"/>
      <c r="BU68" s="162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4"/>
    </row>
    <row r="69" spans="1:108" ht="15" customHeight="1">
      <c r="A69" s="32"/>
      <c r="B69" s="160" t="s">
        <v>44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1"/>
      <c r="BU69" s="162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4"/>
    </row>
    <row r="70" spans="1:108" ht="15" customHeight="1">
      <c r="A70" s="32"/>
      <c r="B70" s="160" t="s">
        <v>45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1"/>
      <c r="BU70" s="162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4"/>
    </row>
    <row r="71" spans="1:108" ht="15" customHeight="1">
      <c r="A71" s="32"/>
      <c r="B71" s="160" t="s">
        <v>74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1"/>
      <c r="BU71" s="162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4"/>
    </row>
    <row r="72" spans="1:108" ht="15" customHeight="1">
      <c r="A72" s="32"/>
      <c r="B72" s="160" t="s">
        <v>86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1"/>
      <c r="BU72" s="162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4"/>
    </row>
    <row r="73" spans="1:108" ht="15" customHeight="1">
      <c r="A73" s="32"/>
      <c r="B73" s="160" t="s">
        <v>75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1"/>
      <c r="BU73" s="162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4"/>
    </row>
    <row r="74" spans="1:108" ht="15" customHeight="1">
      <c r="A74" s="32"/>
      <c r="B74" s="160" t="s">
        <v>76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1"/>
      <c r="BU74" s="162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4"/>
    </row>
    <row r="75" spans="1:108" ht="15" customHeight="1">
      <c r="A75" s="32"/>
      <c r="B75" s="160" t="s">
        <v>77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1"/>
      <c r="BU75" s="162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4"/>
    </row>
    <row r="76" spans="1:108" ht="15" customHeight="1">
      <c r="A76" s="32"/>
      <c r="B76" s="160" t="s">
        <v>78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1"/>
      <c r="BU76" s="162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4"/>
    </row>
  </sheetData>
  <sheetProtection/>
  <mergeCells count="147"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3:BT43"/>
    <mergeCell ref="BU43:DD43"/>
    <mergeCell ref="BU36:DD36"/>
    <mergeCell ref="B37:BT37"/>
    <mergeCell ref="BU37:DD37"/>
    <mergeCell ref="B38:BT38"/>
    <mergeCell ref="BU38:DD38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36:BT36"/>
    <mergeCell ref="BU27:DD27"/>
    <mergeCell ref="B26:BT26"/>
    <mergeCell ref="BU26:DD26"/>
    <mergeCell ref="B23:BT23"/>
    <mergeCell ref="BU23:DD23"/>
    <mergeCell ref="B24:BT24"/>
    <mergeCell ref="BU24:DD24"/>
    <mergeCell ref="BU29:DD29"/>
    <mergeCell ref="B30:BT30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0"/>
  <sheetViews>
    <sheetView view="pageBreakPreview" zoomScaleSheetLayoutView="100" zoomScalePageLayoutView="0" workbookViewId="0" topLeftCell="A52">
      <selection activeCell="A1" sqref="A1:DD70"/>
    </sheetView>
  </sheetViews>
  <sheetFormatPr defaultColWidth="0.875" defaultRowHeight="12.75"/>
  <cols>
    <col min="1" max="1" width="2.625" style="1" customWidth="1"/>
    <col min="2" max="2" width="0.875" style="1" customWidth="1"/>
    <col min="3" max="16384" width="0.875" style="1" customWidth="1"/>
  </cols>
  <sheetData>
    <row r="1" spans="62:67" ht="3" customHeight="1">
      <c r="BJ1" s="50"/>
      <c r="BK1" s="50"/>
      <c r="BL1" s="50"/>
      <c r="BM1" s="51"/>
      <c r="BN1" s="51"/>
      <c r="BO1" s="52"/>
    </row>
    <row r="2" spans="1:108" s="3" customFormat="1" ht="14.25">
      <c r="A2" s="165" t="s">
        <v>108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ht="15">
      <c r="A4" s="227" t="s">
        <v>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9"/>
      <c r="AT4" s="227" t="s">
        <v>93</v>
      </c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9"/>
      <c r="BJ4" s="227" t="s">
        <v>79</v>
      </c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9"/>
      <c r="CA4" s="233" t="s">
        <v>80</v>
      </c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6"/>
    </row>
    <row r="5" spans="1:108" ht="105.75" customHeight="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2"/>
      <c r="AT5" s="230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2"/>
      <c r="BJ5" s="230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2"/>
      <c r="CA5" s="225" t="s">
        <v>147</v>
      </c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6"/>
      <c r="CP5" s="225" t="s">
        <v>91</v>
      </c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6"/>
    </row>
    <row r="6" spans="1:108" ht="30" customHeight="1">
      <c r="A6" s="38"/>
      <c r="B6" s="160" t="s">
        <v>46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1"/>
      <c r="AT6" s="195" t="s">
        <v>21</v>
      </c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7"/>
      <c r="BJ6" s="192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4"/>
      <c r="CA6" s="189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1"/>
      <c r="CP6" s="189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1"/>
    </row>
    <row r="7" spans="1:108" s="6" customFormat="1" ht="15">
      <c r="A7" s="38"/>
      <c r="B7" s="171" t="s">
        <v>109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2"/>
      <c r="AT7" s="211" t="s">
        <v>21</v>
      </c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3"/>
      <c r="BJ7" s="208">
        <f>BJ9+BJ12</f>
        <v>4793000</v>
      </c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10"/>
      <c r="CA7" s="222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4"/>
      <c r="CP7" s="222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4"/>
    </row>
    <row r="8" spans="1:108" s="6" customFormat="1" ht="15">
      <c r="A8" s="38"/>
      <c r="B8" s="160" t="s">
        <v>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1"/>
      <c r="AT8" s="195" t="s">
        <v>21</v>
      </c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7"/>
      <c r="BJ8" s="192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4"/>
      <c r="CA8" s="189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1"/>
      <c r="CP8" s="189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1"/>
    </row>
    <row r="9" spans="1:108" s="6" customFormat="1" ht="30" customHeight="1">
      <c r="A9" s="38"/>
      <c r="B9" s="160" t="s">
        <v>148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1"/>
      <c r="AT9" s="195" t="s">
        <v>21</v>
      </c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7"/>
      <c r="BJ9" s="192">
        <v>4633000</v>
      </c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4"/>
      <c r="CA9" s="189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1"/>
      <c r="CP9" s="189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1"/>
    </row>
    <row r="10" spans="1:108" s="6" customFormat="1" ht="15">
      <c r="A10" s="38"/>
      <c r="B10" s="160" t="s">
        <v>152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1"/>
      <c r="AT10" s="195" t="s">
        <v>21</v>
      </c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7"/>
      <c r="BJ10" s="192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4"/>
      <c r="CA10" s="189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1"/>
      <c r="CP10" s="189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1"/>
    </row>
    <row r="11" spans="1:108" s="6" customFormat="1" ht="15">
      <c r="A11" s="38"/>
      <c r="B11" s="160" t="s">
        <v>99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1"/>
      <c r="AT11" s="195" t="s">
        <v>21</v>
      </c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7"/>
      <c r="BJ11" s="192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4"/>
      <c r="CA11" s="189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1"/>
      <c r="CP11" s="189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1"/>
    </row>
    <row r="12" spans="1:108" s="6" customFormat="1" ht="122.25" customHeight="1">
      <c r="A12" s="39"/>
      <c r="B12" s="181" t="s">
        <v>149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2"/>
      <c r="AT12" s="214" t="s">
        <v>21</v>
      </c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6"/>
      <c r="BJ12" s="219">
        <f>+BJ14</f>
        <v>160000</v>
      </c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1"/>
      <c r="CA12" s="198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200"/>
      <c r="CP12" s="198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200"/>
    </row>
    <row r="13" spans="1:108" s="6" customFormat="1" ht="15">
      <c r="A13" s="38"/>
      <c r="B13" s="160" t="s">
        <v>7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1"/>
      <c r="AT13" s="195" t="s">
        <v>21</v>
      </c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7"/>
      <c r="BJ13" s="192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4"/>
      <c r="CA13" s="189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1"/>
      <c r="CP13" s="189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1"/>
    </row>
    <row r="14" spans="1:108" s="6" customFormat="1" ht="15" customHeight="1">
      <c r="A14" s="38"/>
      <c r="B14" s="160" t="s">
        <v>212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1"/>
      <c r="AT14" s="195" t="s">
        <v>21</v>
      </c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7"/>
      <c r="BJ14" s="192">
        <v>160000</v>
      </c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4"/>
      <c r="CA14" s="189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1"/>
      <c r="CP14" s="189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1"/>
    </row>
    <row r="15" spans="1:108" s="6" customFormat="1" ht="15" customHeight="1">
      <c r="A15" s="38"/>
      <c r="B15" s="160" t="s">
        <v>110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1"/>
      <c r="AT15" s="195" t="s">
        <v>21</v>
      </c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7"/>
      <c r="BJ15" s="192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4"/>
      <c r="CA15" s="189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1"/>
      <c r="CP15" s="189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1"/>
    </row>
    <row r="16" spans="1:108" s="6" customFormat="1" ht="30" customHeight="1">
      <c r="A16" s="38"/>
      <c r="B16" s="160" t="s">
        <v>111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1"/>
      <c r="AT16" s="195" t="s">
        <v>21</v>
      </c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7"/>
      <c r="BJ16" s="192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4"/>
      <c r="CA16" s="189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1"/>
      <c r="CP16" s="189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1"/>
    </row>
    <row r="17" spans="1:108" s="6" customFormat="1" ht="15">
      <c r="A17" s="38"/>
      <c r="B17" s="160" t="s">
        <v>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1"/>
      <c r="AT17" s="195" t="s">
        <v>21</v>
      </c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7"/>
      <c r="BJ17" s="192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4"/>
      <c r="CA17" s="189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1"/>
      <c r="CP17" s="189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1"/>
    </row>
    <row r="18" spans="1:108" s="6" customFormat="1" ht="15">
      <c r="A18" s="38"/>
      <c r="B18" s="160" t="s">
        <v>153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1"/>
      <c r="AT18" s="195" t="s">
        <v>21</v>
      </c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7"/>
      <c r="BJ18" s="192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4"/>
      <c r="CA18" s="189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1"/>
      <c r="CP18" s="189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1"/>
    </row>
    <row r="19" spans="1:108" s="6" customFormat="1" ht="30" customHeight="1">
      <c r="A19" s="38"/>
      <c r="B19" s="160" t="s">
        <v>47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1"/>
      <c r="AT19" s="195" t="s">
        <v>21</v>
      </c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7"/>
      <c r="BJ19" s="192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4"/>
      <c r="CA19" s="189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1"/>
      <c r="CP19" s="189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1"/>
    </row>
    <row r="20" spans="1:108" s="40" customFormat="1" ht="15" customHeight="1">
      <c r="A20" s="18"/>
      <c r="B20" s="171" t="s">
        <v>112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2"/>
      <c r="AT20" s="211">
        <v>900</v>
      </c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3"/>
      <c r="BJ20" s="208">
        <f>BJ22+BJ29+BJ44+BJ45</f>
        <v>4793000</v>
      </c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10"/>
      <c r="CA20" s="208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4"/>
      <c r="CP20" s="222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4"/>
    </row>
    <row r="21" spans="1:108" s="6" customFormat="1" ht="15">
      <c r="A21" s="38"/>
      <c r="B21" s="160" t="s">
        <v>7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1"/>
      <c r="AT21" s="195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7"/>
      <c r="BJ21" s="192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4"/>
      <c r="CA21" s="189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1"/>
      <c r="CP21" s="189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1"/>
    </row>
    <row r="22" spans="1:108" s="6" customFormat="1" ht="30" customHeight="1">
      <c r="A22" s="38"/>
      <c r="B22" s="160" t="s">
        <v>27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1"/>
      <c r="AT22" s="195">
        <v>210</v>
      </c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7"/>
      <c r="BJ22" s="208">
        <f>BJ24+BJ25+BJ26+BJ27+BJ28</f>
        <v>2785000</v>
      </c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10"/>
      <c r="CA22" s="189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1"/>
      <c r="CP22" s="189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1"/>
    </row>
    <row r="23" spans="1:108" s="6" customFormat="1" ht="15">
      <c r="A23" s="38"/>
      <c r="B23" s="160" t="s">
        <v>1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1"/>
      <c r="AT23" s="195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7"/>
      <c r="BJ23" s="192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4"/>
      <c r="CA23" s="192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1"/>
      <c r="CP23" s="189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1"/>
    </row>
    <row r="24" spans="1:108" s="6" customFormat="1" ht="60">
      <c r="A24" s="38" t="s">
        <v>209</v>
      </c>
      <c r="B24" s="160" t="s">
        <v>28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1"/>
      <c r="AT24" s="195">
        <v>211</v>
      </c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7"/>
      <c r="BJ24" s="192">
        <v>2067590</v>
      </c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4"/>
      <c r="CA24" s="189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1"/>
      <c r="CP24" s="189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1"/>
    </row>
    <row r="25" spans="1:108" s="6" customFormat="1" ht="60" hidden="1">
      <c r="A25" s="38" t="s">
        <v>210</v>
      </c>
      <c r="B25" s="160" t="s">
        <v>28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1"/>
      <c r="AT25" s="195">
        <v>211</v>
      </c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7"/>
      <c r="BJ25" s="192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4"/>
      <c r="CA25" s="74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6"/>
      <c r="CP25" s="74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s="6" customFormat="1" ht="60">
      <c r="A26" s="38" t="s">
        <v>209</v>
      </c>
      <c r="B26" s="160" t="s">
        <v>29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1"/>
      <c r="AT26" s="195">
        <v>212</v>
      </c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7"/>
      <c r="BJ26" s="192">
        <v>93000</v>
      </c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4"/>
      <c r="CA26" s="189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1"/>
      <c r="CP26" s="189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1"/>
    </row>
    <row r="27" spans="1:108" s="6" customFormat="1" ht="60">
      <c r="A27" s="38" t="s">
        <v>209</v>
      </c>
      <c r="B27" s="160" t="s">
        <v>92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1"/>
      <c r="AT27" s="195">
        <v>213</v>
      </c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7"/>
      <c r="BJ27" s="192">
        <v>624410</v>
      </c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4"/>
      <c r="CA27" s="189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1"/>
      <c r="CP27" s="189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1"/>
    </row>
    <row r="28" spans="1:108" s="6" customFormat="1" ht="60" hidden="1">
      <c r="A28" s="38" t="s">
        <v>210</v>
      </c>
      <c r="B28" s="160" t="s">
        <v>92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1"/>
      <c r="AT28" s="195">
        <v>213</v>
      </c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7"/>
      <c r="BJ28" s="192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4"/>
      <c r="CA28" s="74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6"/>
      <c r="CP28" s="74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s="6" customFormat="1" ht="15" customHeight="1">
      <c r="A29" s="38"/>
      <c r="B29" s="160" t="s">
        <v>30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1"/>
      <c r="AT29" s="195">
        <v>220</v>
      </c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7"/>
      <c r="BJ29" s="208">
        <f>BJ31+BJ32+BJ33+BJ35+BJ36</f>
        <v>1761047.41</v>
      </c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10"/>
      <c r="CA29" s="189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1"/>
      <c r="CP29" s="189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s="6" customFormat="1" ht="15">
      <c r="A30" s="38"/>
      <c r="B30" s="160" t="s">
        <v>1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1"/>
      <c r="AT30" s="195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7"/>
      <c r="BJ30" s="192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4"/>
      <c r="CA30" s="189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1"/>
      <c r="CP30" s="189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1"/>
    </row>
    <row r="31" spans="1:108" s="6" customFormat="1" ht="15" customHeight="1">
      <c r="A31" s="38" t="s">
        <v>209</v>
      </c>
      <c r="B31" s="160" t="s">
        <v>113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1"/>
      <c r="AT31" s="195">
        <v>221</v>
      </c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7"/>
      <c r="BJ31" s="192">
        <v>60100</v>
      </c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4"/>
      <c r="CA31" s="189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1"/>
      <c r="CP31" s="189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1"/>
    </row>
    <row r="32" spans="1:108" s="6" customFormat="1" ht="15" customHeight="1">
      <c r="A32" s="38" t="s">
        <v>209</v>
      </c>
      <c r="B32" s="160" t="s">
        <v>114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1"/>
      <c r="AT32" s="195">
        <v>222</v>
      </c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7"/>
      <c r="BJ32" s="192">
        <v>24000</v>
      </c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4"/>
      <c r="CA32" s="189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1"/>
      <c r="CP32" s="189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1"/>
    </row>
    <row r="33" spans="1:108" s="6" customFormat="1" ht="15" customHeight="1">
      <c r="A33" s="38" t="s">
        <v>209</v>
      </c>
      <c r="B33" s="160" t="s">
        <v>115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1"/>
      <c r="AT33" s="195">
        <v>223</v>
      </c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7"/>
      <c r="BJ33" s="192">
        <f>1235557.41+36350</f>
        <v>1271907.41</v>
      </c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4"/>
      <c r="CA33" s="189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1"/>
      <c r="CP33" s="189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1"/>
    </row>
    <row r="34" spans="1:108" s="6" customFormat="1" ht="30" customHeight="1">
      <c r="A34" s="38" t="s">
        <v>209</v>
      </c>
      <c r="B34" s="160" t="s">
        <v>116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1"/>
      <c r="AT34" s="195">
        <v>224</v>
      </c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7"/>
      <c r="BJ34" s="192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4"/>
      <c r="CA34" s="189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1"/>
      <c r="CP34" s="189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1"/>
    </row>
    <row r="35" spans="1:108" s="6" customFormat="1" ht="60">
      <c r="A35" s="38" t="s">
        <v>209</v>
      </c>
      <c r="B35" s="160" t="s">
        <v>117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1"/>
      <c r="AT35" s="195">
        <v>225</v>
      </c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7"/>
      <c r="BJ35" s="192">
        <v>60000</v>
      </c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4"/>
      <c r="CA35" s="189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1"/>
      <c r="CP35" s="189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1"/>
    </row>
    <row r="36" spans="1:108" s="6" customFormat="1" ht="15" customHeight="1">
      <c r="A36" s="38" t="s">
        <v>209</v>
      </c>
      <c r="B36" s="160" t="s">
        <v>118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1"/>
      <c r="AT36" s="195">
        <v>226</v>
      </c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7"/>
      <c r="BJ36" s="192">
        <f>305040+15000+25000</f>
        <v>345040</v>
      </c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4"/>
      <c r="CA36" s="189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1"/>
      <c r="CP36" s="189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1"/>
    </row>
    <row r="37" spans="1:108" s="6" customFormat="1" ht="30" customHeight="1">
      <c r="A37" s="38"/>
      <c r="B37" s="160" t="s">
        <v>31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1"/>
      <c r="AT37" s="195">
        <v>240</v>
      </c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7"/>
      <c r="BJ37" s="192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4"/>
      <c r="CA37" s="189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1"/>
      <c r="CP37" s="189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1"/>
    </row>
    <row r="38" spans="1:108" s="6" customFormat="1" ht="14.25" customHeight="1">
      <c r="A38" s="38"/>
      <c r="B38" s="160" t="s">
        <v>1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1"/>
      <c r="AT38" s="195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7"/>
      <c r="BJ38" s="192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4"/>
      <c r="CA38" s="189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1"/>
      <c r="CP38" s="189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1"/>
    </row>
    <row r="39" spans="1:108" s="6" customFormat="1" ht="45" customHeight="1" hidden="1">
      <c r="A39" s="38"/>
      <c r="B39" s="160" t="s">
        <v>50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1"/>
      <c r="AT39" s="195">
        <v>241</v>
      </c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7"/>
      <c r="BJ39" s="192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4"/>
      <c r="CA39" s="189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1"/>
      <c r="CP39" s="189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s="6" customFormat="1" ht="15" hidden="1">
      <c r="A40" s="38"/>
      <c r="B40" s="160" t="s">
        <v>48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1"/>
      <c r="AT40" s="195">
        <v>260</v>
      </c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7"/>
      <c r="BJ40" s="192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4"/>
      <c r="CA40" s="189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1"/>
      <c r="CP40" s="189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1"/>
    </row>
    <row r="41" spans="1:108" s="6" customFormat="1" ht="14.25" customHeight="1" hidden="1">
      <c r="A41" s="38"/>
      <c r="B41" s="160" t="s">
        <v>1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1"/>
      <c r="AT41" s="195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7"/>
      <c r="BJ41" s="192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4"/>
      <c r="CA41" s="189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1"/>
      <c r="CP41" s="189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1"/>
    </row>
    <row r="42" spans="1:108" s="6" customFormat="1" ht="30" customHeight="1" hidden="1">
      <c r="A42" s="38"/>
      <c r="B42" s="160" t="s">
        <v>119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1"/>
      <c r="AT42" s="195">
        <v>262</v>
      </c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7"/>
      <c r="BJ42" s="192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4"/>
      <c r="CA42" s="189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1"/>
      <c r="CP42" s="189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1"/>
    </row>
    <row r="43" spans="1:108" s="6" customFormat="1" ht="45" customHeight="1" hidden="1">
      <c r="A43" s="38"/>
      <c r="B43" s="160" t="s">
        <v>120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1"/>
      <c r="AT43" s="195">
        <v>263</v>
      </c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7"/>
      <c r="BJ43" s="192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4"/>
      <c r="CA43" s="189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1"/>
      <c r="CP43" s="189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1"/>
    </row>
    <row r="44" spans="1:108" s="6" customFormat="1" ht="60">
      <c r="A44" s="38" t="s">
        <v>209</v>
      </c>
      <c r="B44" s="160" t="s">
        <v>49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1"/>
      <c r="AT44" s="195">
        <v>290</v>
      </c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7"/>
      <c r="BJ44" s="192">
        <f>80000+24878+11500</f>
        <v>116378</v>
      </c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4"/>
      <c r="CA44" s="189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1"/>
      <c r="CP44" s="189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1"/>
    </row>
    <row r="45" spans="1:108" s="6" customFormat="1" ht="30" customHeight="1">
      <c r="A45" s="38"/>
      <c r="B45" s="160" t="s">
        <v>22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1"/>
      <c r="AT45" s="195">
        <v>300</v>
      </c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7"/>
      <c r="BJ45" s="208">
        <f>BJ47+BJ48+BJ51</f>
        <v>130574.59</v>
      </c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10"/>
      <c r="CA45" s="189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1"/>
      <c r="CP45" s="189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1"/>
    </row>
    <row r="46" spans="1:108" s="6" customFormat="1" ht="14.25" customHeight="1">
      <c r="A46" s="38"/>
      <c r="B46" s="160" t="s">
        <v>1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1"/>
      <c r="AT46" s="195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7"/>
      <c r="BJ46" s="192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89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1"/>
      <c r="CP46" s="189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1"/>
    </row>
    <row r="47" spans="1:108" s="6" customFormat="1" ht="60">
      <c r="A47" s="38" t="s">
        <v>209</v>
      </c>
      <c r="B47" s="160" t="s">
        <v>126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1"/>
      <c r="AT47" s="195">
        <v>310</v>
      </c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7"/>
      <c r="BJ47" s="192">
        <v>25993</v>
      </c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4"/>
      <c r="CA47" s="189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1"/>
      <c r="CP47" s="189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1"/>
    </row>
    <row r="48" spans="1:108" s="6" customFormat="1" ht="60" hidden="1">
      <c r="A48" s="38" t="s">
        <v>210</v>
      </c>
      <c r="B48" s="160" t="s">
        <v>208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1"/>
      <c r="AT48" s="195">
        <v>310</v>
      </c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7"/>
      <c r="BJ48" s="192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4"/>
      <c r="CA48" s="74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6"/>
      <c r="CP48" s="74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6"/>
    </row>
    <row r="49" spans="1:108" s="6" customFormat="1" ht="30" customHeight="1" hidden="1">
      <c r="A49" s="38"/>
      <c r="B49" s="160" t="s">
        <v>127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1"/>
      <c r="AT49" s="195">
        <v>320</v>
      </c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7"/>
      <c r="BJ49" s="192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4"/>
      <c r="CA49" s="189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1"/>
      <c r="CP49" s="189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1"/>
    </row>
    <row r="50" spans="1:108" s="6" customFormat="1" ht="30" customHeight="1" hidden="1">
      <c r="A50" s="38"/>
      <c r="B50" s="160" t="s">
        <v>128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1"/>
      <c r="AT50" s="195">
        <v>330</v>
      </c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7"/>
      <c r="BJ50" s="192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4"/>
      <c r="CA50" s="189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1"/>
      <c r="CP50" s="189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1"/>
    </row>
    <row r="51" spans="1:108" s="6" customFormat="1" ht="30" customHeight="1">
      <c r="A51" s="38" t="s">
        <v>209</v>
      </c>
      <c r="B51" s="160" t="s">
        <v>129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1"/>
      <c r="AT51" s="195">
        <v>340</v>
      </c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7"/>
      <c r="BJ51" s="192">
        <f>36007+50000+18574.59</f>
        <v>104581.59</v>
      </c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4"/>
      <c r="CA51" s="189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1"/>
      <c r="CP51" s="189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1"/>
    </row>
    <row r="52" spans="1:108" s="6" customFormat="1" ht="15">
      <c r="A52" s="38"/>
      <c r="B52" s="160" t="s">
        <v>94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1"/>
      <c r="AT52" s="195">
        <v>500</v>
      </c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7"/>
      <c r="BJ52" s="192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4"/>
      <c r="CA52" s="189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1"/>
      <c r="CP52" s="189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1"/>
    </row>
    <row r="53" spans="1:108" s="6" customFormat="1" ht="14.25" customHeight="1">
      <c r="A53" s="38"/>
      <c r="B53" s="160" t="s">
        <v>1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1"/>
      <c r="AT53" s="195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7"/>
      <c r="BJ53" s="192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4"/>
      <c r="CA53" s="189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1"/>
      <c r="CP53" s="189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1"/>
    </row>
    <row r="54" spans="1:108" s="6" customFormat="1" ht="45" customHeight="1">
      <c r="A54" s="38"/>
      <c r="B54" s="160" t="s">
        <v>121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1"/>
      <c r="AT54" s="195">
        <v>520</v>
      </c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7"/>
      <c r="BJ54" s="192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4"/>
      <c r="CA54" s="189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1"/>
      <c r="CP54" s="189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1"/>
    </row>
    <row r="55" spans="1:108" s="6" customFormat="1" ht="30" customHeight="1">
      <c r="A55" s="38"/>
      <c r="B55" s="160" t="s">
        <v>122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1"/>
      <c r="AT55" s="195">
        <v>530</v>
      </c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7"/>
      <c r="BJ55" s="192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4"/>
      <c r="CA55" s="189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1"/>
      <c r="CP55" s="189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1"/>
    </row>
    <row r="56" spans="1:108" s="6" customFormat="1" ht="15" customHeight="1">
      <c r="A56" s="38"/>
      <c r="B56" s="217" t="s">
        <v>23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8"/>
      <c r="AT56" s="195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7"/>
      <c r="BJ56" s="192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4"/>
      <c r="CA56" s="189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1"/>
      <c r="CP56" s="189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1"/>
    </row>
    <row r="57" spans="1:108" s="6" customFormat="1" ht="15">
      <c r="A57" s="38"/>
      <c r="B57" s="160" t="s">
        <v>24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1"/>
      <c r="AT57" s="195" t="s">
        <v>21</v>
      </c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7"/>
      <c r="BJ57" s="192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4"/>
      <c r="CA57" s="189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1"/>
      <c r="CP57" s="189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1"/>
    </row>
    <row r="58" ht="12" customHeight="1"/>
    <row r="59" spans="1:56" ht="14.25" customHeight="1">
      <c r="A59" s="6" t="s">
        <v>150</v>
      </c>
      <c r="B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108" ht="14.25" customHeight="1">
      <c r="A60" s="6" t="s">
        <v>100</v>
      </c>
      <c r="B60" s="6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CA60" s="202" t="s">
        <v>163</v>
      </c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</row>
    <row r="61" spans="1:108" s="2" customFormat="1" ht="12">
      <c r="A61" s="41"/>
      <c r="B61" s="41"/>
      <c r="BE61" s="201" t="s">
        <v>13</v>
      </c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CA61" s="201" t="s">
        <v>14</v>
      </c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</row>
    <row r="62" spans="1:108" ht="14.25" customHeight="1">
      <c r="A62" s="6" t="s">
        <v>151</v>
      </c>
      <c r="B62" s="6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</row>
    <row r="63" spans="1:108" ht="14.25" customHeight="1">
      <c r="A63" s="6" t="s">
        <v>123</v>
      </c>
      <c r="B63" s="6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</row>
    <row r="64" spans="1:108" ht="14.25" customHeight="1">
      <c r="A64" s="6" t="s">
        <v>124</v>
      </c>
      <c r="B64" s="6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CA64" s="203" t="s">
        <v>259</v>
      </c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</row>
    <row r="65" spans="1:108" s="2" customFormat="1" ht="15.75" customHeight="1">
      <c r="A65" s="41"/>
      <c r="B65" s="41"/>
      <c r="BE65" s="201" t="s">
        <v>13</v>
      </c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CA65" s="201" t="s">
        <v>14</v>
      </c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</row>
    <row r="66" spans="1:108" s="46" customFormat="1" ht="14.25" customHeight="1">
      <c r="A66" s="45" t="s">
        <v>87</v>
      </c>
      <c r="B66" s="45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CA66" s="203" t="s">
        <v>259</v>
      </c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</row>
    <row r="67" spans="1:108" s="2" customFormat="1" ht="13.5" customHeight="1">
      <c r="A67" s="41"/>
      <c r="B67" s="41"/>
      <c r="BE67" s="201" t="s">
        <v>13</v>
      </c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CA67" s="201" t="s">
        <v>14</v>
      </c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</row>
    <row r="68" spans="1:35" s="46" customFormat="1" ht="12" customHeight="1">
      <c r="A68" s="45" t="s">
        <v>88</v>
      </c>
      <c r="B68" s="45"/>
      <c r="G68" s="207" t="s">
        <v>162</v>
      </c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</row>
    <row r="69" s="46" customFormat="1" ht="15" customHeight="1"/>
    <row r="70" spans="2:36" s="46" customFormat="1" ht="12" customHeight="1">
      <c r="B70" s="47" t="s">
        <v>2</v>
      </c>
      <c r="C70" s="204" t="s">
        <v>265</v>
      </c>
      <c r="D70" s="204"/>
      <c r="E70" s="204"/>
      <c r="F70" s="204"/>
      <c r="G70" s="46" t="s">
        <v>2</v>
      </c>
      <c r="J70" s="204" t="s">
        <v>157</v>
      </c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5">
        <v>20</v>
      </c>
      <c r="AC70" s="205"/>
      <c r="AD70" s="205"/>
      <c r="AE70" s="205"/>
      <c r="AF70" s="206" t="s">
        <v>263</v>
      </c>
      <c r="AG70" s="206"/>
      <c r="AH70" s="206"/>
      <c r="AI70" s="206"/>
      <c r="AJ70" s="46" t="s">
        <v>3</v>
      </c>
    </row>
    <row r="71" s="46" customFormat="1" ht="3" customHeight="1"/>
  </sheetData>
  <sheetProtection/>
  <mergeCells count="278">
    <mergeCell ref="B54:AS54"/>
    <mergeCell ref="AT54:BI54"/>
    <mergeCell ref="CA54:CO54"/>
    <mergeCell ref="B55:AS55"/>
    <mergeCell ref="AT55:BI55"/>
    <mergeCell ref="BJ55:BZ55"/>
    <mergeCell ref="CA55:CO55"/>
    <mergeCell ref="BJ54:BZ54"/>
    <mergeCell ref="AT53:BI53"/>
    <mergeCell ref="BJ53:BZ53"/>
    <mergeCell ref="CA53:CO53"/>
    <mergeCell ref="A2:DD2"/>
    <mergeCell ref="B16:AS16"/>
    <mergeCell ref="CP53:DD53"/>
    <mergeCell ref="B49:AS49"/>
    <mergeCell ref="AT49:BI49"/>
    <mergeCell ref="BJ49:BZ49"/>
    <mergeCell ref="B50:AS50"/>
    <mergeCell ref="AT50:BI50"/>
    <mergeCell ref="BJ50:BZ50"/>
    <mergeCell ref="B52:AS52"/>
    <mergeCell ref="AT52:BI52"/>
    <mergeCell ref="BJ51:BZ51"/>
    <mergeCell ref="AT51:BI51"/>
    <mergeCell ref="B53:AS53"/>
    <mergeCell ref="CA50:CO50"/>
    <mergeCell ref="BJ46:BZ46"/>
    <mergeCell ref="BJ47:BZ47"/>
    <mergeCell ref="CA49:CO49"/>
    <mergeCell ref="B47:AS47"/>
    <mergeCell ref="AT47:BI47"/>
    <mergeCell ref="CA47:CO47"/>
    <mergeCell ref="B51:AS51"/>
    <mergeCell ref="BJ52:BZ52"/>
    <mergeCell ref="CP18:DD18"/>
    <mergeCell ref="CA19:CO19"/>
    <mergeCell ref="CA26:CO26"/>
    <mergeCell ref="CA23:CO23"/>
    <mergeCell ref="CP19:DD19"/>
    <mergeCell ref="CP20:DD20"/>
    <mergeCell ref="CA24:CO24"/>
    <mergeCell ref="CA18:CO18"/>
    <mergeCell ref="CP44:DD44"/>
    <mergeCell ref="CP37:DD37"/>
    <mergeCell ref="CP21:DD21"/>
    <mergeCell ref="CP22:DD22"/>
    <mergeCell ref="CP27:DD27"/>
    <mergeCell ref="CP29:DD29"/>
    <mergeCell ref="CP35:DD35"/>
    <mergeCell ref="CP33:DD33"/>
    <mergeCell ref="CP26:DD26"/>
    <mergeCell ref="CP34:DD34"/>
    <mergeCell ref="CP47:DD47"/>
    <mergeCell ref="BJ38:BZ38"/>
    <mergeCell ref="CA20:CO20"/>
    <mergeCell ref="CP56:DD56"/>
    <mergeCell ref="CP43:DD43"/>
    <mergeCell ref="CP42:DD42"/>
    <mergeCell ref="CP38:DD38"/>
    <mergeCell ref="CP39:DD39"/>
    <mergeCell ref="CP23:DD23"/>
    <mergeCell ref="CP24:DD24"/>
    <mergeCell ref="CA8:CO8"/>
    <mergeCell ref="CP57:DD57"/>
    <mergeCell ref="CP50:DD50"/>
    <mergeCell ref="CP55:DD55"/>
    <mergeCell ref="CP54:DD54"/>
    <mergeCell ref="CP52:DD52"/>
    <mergeCell ref="CP45:DD45"/>
    <mergeCell ref="CP51:DD51"/>
    <mergeCell ref="CP49:DD49"/>
    <mergeCell ref="CP46:DD46"/>
    <mergeCell ref="CP7:DD7"/>
    <mergeCell ref="CA4:DD4"/>
    <mergeCell ref="CA27:CO27"/>
    <mergeCell ref="CA5:CO5"/>
    <mergeCell ref="CP8:DD8"/>
    <mergeCell ref="CP9:DD9"/>
    <mergeCell ref="CA21:CO21"/>
    <mergeCell ref="CP12:DD12"/>
    <mergeCell ref="CA22:CO22"/>
    <mergeCell ref="CA10:CO10"/>
    <mergeCell ref="BJ41:BZ41"/>
    <mergeCell ref="CP30:DD30"/>
    <mergeCell ref="CP31:DD31"/>
    <mergeCell ref="CP32:DD32"/>
    <mergeCell ref="BJ39:BZ39"/>
    <mergeCell ref="BJ40:BZ40"/>
    <mergeCell ref="CP36:DD36"/>
    <mergeCell ref="CP41:DD41"/>
    <mergeCell ref="CP40:DD40"/>
    <mergeCell ref="BJ34:BZ34"/>
    <mergeCell ref="BJ19:BZ19"/>
    <mergeCell ref="AT18:BI18"/>
    <mergeCell ref="AT20:BI20"/>
    <mergeCell ref="AT22:BI22"/>
    <mergeCell ref="BJ57:BZ57"/>
    <mergeCell ref="BJ56:BZ56"/>
    <mergeCell ref="BJ42:BZ42"/>
    <mergeCell ref="BJ44:BZ44"/>
    <mergeCell ref="BJ45:BZ45"/>
    <mergeCell ref="BJ25:BZ25"/>
    <mergeCell ref="BJ43:BZ43"/>
    <mergeCell ref="BJ48:BZ48"/>
    <mergeCell ref="A4:AS5"/>
    <mergeCell ref="AT4:BI5"/>
    <mergeCell ref="BJ6:BZ6"/>
    <mergeCell ref="CP13:DD13"/>
    <mergeCell ref="B12:AS12"/>
    <mergeCell ref="AT9:BI9"/>
    <mergeCell ref="CA9:CO9"/>
    <mergeCell ref="BJ4:BZ5"/>
    <mergeCell ref="CP5:DD5"/>
    <mergeCell ref="CP6:DD6"/>
    <mergeCell ref="B38:AS38"/>
    <mergeCell ref="AT38:BI38"/>
    <mergeCell ref="CA38:CO38"/>
    <mergeCell ref="B46:AS46"/>
    <mergeCell ref="AT46:BI46"/>
    <mergeCell ref="CA46:CO46"/>
    <mergeCell ref="B44:AS44"/>
    <mergeCell ref="AT44:BI44"/>
    <mergeCell ref="CA44:CO44"/>
    <mergeCell ref="AT45:BI45"/>
    <mergeCell ref="B37:AS37"/>
    <mergeCell ref="AT37:BI37"/>
    <mergeCell ref="CA37:CO37"/>
    <mergeCell ref="B36:AS36"/>
    <mergeCell ref="AT36:BI36"/>
    <mergeCell ref="CA36:CO36"/>
    <mergeCell ref="BJ36:BZ36"/>
    <mergeCell ref="BJ37:BZ37"/>
    <mergeCell ref="B35:AS35"/>
    <mergeCell ref="AT35:BI35"/>
    <mergeCell ref="CA35:CO35"/>
    <mergeCell ref="BJ35:BZ35"/>
    <mergeCell ref="B33:AS33"/>
    <mergeCell ref="AT33:BI33"/>
    <mergeCell ref="CA33:CO33"/>
    <mergeCell ref="BJ33:BZ33"/>
    <mergeCell ref="AT34:BI34"/>
    <mergeCell ref="CA34:CO34"/>
    <mergeCell ref="CA32:CO32"/>
    <mergeCell ref="B30:AS30"/>
    <mergeCell ref="AT30:BI30"/>
    <mergeCell ref="B32:AS32"/>
    <mergeCell ref="AT32:BI32"/>
    <mergeCell ref="B31:AS31"/>
    <mergeCell ref="AT31:BI31"/>
    <mergeCell ref="BJ32:BZ32"/>
    <mergeCell ref="CA29:CO29"/>
    <mergeCell ref="BJ29:BZ29"/>
    <mergeCell ref="BJ16:BZ16"/>
    <mergeCell ref="BJ18:BZ18"/>
    <mergeCell ref="BJ17:BZ17"/>
    <mergeCell ref="AT27:BI27"/>
    <mergeCell ref="AT23:BI23"/>
    <mergeCell ref="AT26:BI26"/>
    <mergeCell ref="BJ20:BZ20"/>
    <mergeCell ref="AT17:BI17"/>
    <mergeCell ref="B19:AS19"/>
    <mergeCell ref="AT19:BI19"/>
    <mergeCell ref="CA6:CO6"/>
    <mergeCell ref="BJ7:BZ7"/>
    <mergeCell ref="BJ12:BZ12"/>
    <mergeCell ref="CA7:CO7"/>
    <mergeCell ref="BJ8:BZ8"/>
    <mergeCell ref="BJ9:BZ9"/>
    <mergeCell ref="B10:AS10"/>
    <mergeCell ref="BJ10:BZ10"/>
    <mergeCell ref="B24:AS24"/>
    <mergeCell ref="B23:AS23"/>
    <mergeCell ref="AT6:BI6"/>
    <mergeCell ref="AT10:BI10"/>
    <mergeCell ref="B8:AS8"/>
    <mergeCell ref="AT8:BI8"/>
    <mergeCell ref="B18:AS18"/>
    <mergeCell ref="B20:AS20"/>
    <mergeCell ref="B6:AS6"/>
    <mergeCell ref="B15:AS15"/>
    <mergeCell ref="CA39:CO39"/>
    <mergeCell ref="B40:AS40"/>
    <mergeCell ref="B57:AS57"/>
    <mergeCell ref="AT57:BI57"/>
    <mergeCell ref="B56:AS56"/>
    <mergeCell ref="CA52:CO52"/>
    <mergeCell ref="CA51:CO51"/>
    <mergeCell ref="CA56:CO56"/>
    <mergeCell ref="CA42:CO42"/>
    <mergeCell ref="CA43:CO43"/>
    <mergeCell ref="CA45:CO45"/>
    <mergeCell ref="B45:AS45"/>
    <mergeCell ref="BJ11:BZ11"/>
    <mergeCell ref="B17:AS17"/>
    <mergeCell ref="AT16:BI16"/>
    <mergeCell ref="B26:AS26"/>
    <mergeCell ref="B42:AS42"/>
    <mergeCell ref="B39:AS39"/>
    <mergeCell ref="AT15:BI15"/>
    <mergeCell ref="B43:AS43"/>
    <mergeCell ref="B7:AS7"/>
    <mergeCell ref="AT7:BI7"/>
    <mergeCell ref="AT12:BI12"/>
    <mergeCell ref="B9:AS9"/>
    <mergeCell ref="AT14:BI14"/>
    <mergeCell ref="B11:AS11"/>
    <mergeCell ref="AT11:BI11"/>
    <mergeCell ref="B14:AS14"/>
    <mergeCell ref="AT13:BI13"/>
    <mergeCell ref="B13:AS13"/>
    <mergeCell ref="AT43:BI43"/>
    <mergeCell ref="BJ15:BZ15"/>
    <mergeCell ref="B41:AS41"/>
    <mergeCell ref="AT39:BI39"/>
    <mergeCell ref="B21:AS21"/>
    <mergeCell ref="AT21:BI21"/>
    <mergeCell ref="B27:AS27"/>
    <mergeCell ref="B22:AS22"/>
    <mergeCell ref="BJ31:BZ31"/>
    <mergeCell ref="B34:AS34"/>
    <mergeCell ref="CP15:DD15"/>
    <mergeCell ref="AT56:BI56"/>
    <mergeCell ref="AT41:BI41"/>
    <mergeCell ref="CA41:CO41"/>
    <mergeCell ref="BJ26:BZ26"/>
    <mergeCell ref="BJ27:BZ27"/>
    <mergeCell ref="AT24:BI24"/>
    <mergeCell ref="BJ22:BZ22"/>
    <mergeCell ref="BJ24:BZ24"/>
    <mergeCell ref="CA31:CO31"/>
    <mergeCell ref="CA64:DD64"/>
    <mergeCell ref="AT42:BI42"/>
    <mergeCell ref="CA61:DD61"/>
    <mergeCell ref="BJ13:BZ13"/>
    <mergeCell ref="C70:F70"/>
    <mergeCell ref="J70:AA70"/>
    <mergeCell ref="AB70:AE70"/>
    <mergeCell ref="AF70:AI70"/>
    <mergeCell ref="BE67:BX67"/>
    <mergeCell ref="G68:AI68"/>
    <mergeCell ref="BE61:BX61"/>
    <mergeCell ref="CP16:DD16"/>
    <mergeCell ref="CA16:CO16"/>
    <mergeCell ref="BJ30:BZ30"/>
    <mergeCell ref="CA30:CO30"/>
    <mergeCell ref="CA67:DD67"/>
    <mergeCell ref="BE66:BX66"/>
    <mergeCell ref="CA66:DD66"/>
    <mergeCell ref="BE64:BX64"/>
    <mergeCell ref="BE65:BX65"/>
    <mergeCell ref="CA65:DD65"/>
    <mergeCell ref="AT40:BI40"/>
    <mergeCell ref="CA40:CO40"/>
    <mergeCell ref="BJ21:BZ21"/>
    <mergeCell ref="CA17:CO17"/>
    <mergeCell ref="CP17:DD17"/>
    <mergeCell ref="BE60:BX60"/>
    <mergeCell ref="CA60:DD60"/>
    <mergeCell ref="CA57:CO57"/>
    <mergeCell ref="BJ23:BZ23"/>
    <mergeCell ref="CP10:DD10"/>
    <mergeCell ref="CA14:CO14"/>
    <mergeCell ref="CA13:CO13"/>
    <mergeCell ref="BJ14:BZ14"/>
    <mergeCell ref="CP14:DD14"/>
    <mergeCell ref="CP11:DD11"/>
    <mergeCell ref="CA11:CO11"/>
    <mergeCell ref="CA12:CO12"/>
    <mergeCell ref="CA15:CO15"/>
    <mergeCell ref="BJ28:BZ28"/>
    <mergeCell ref="B48:AS48"/>
    <mergeCell ref="AT48:BI48"/>
    <mergeCell ref="B25:AS25"/>
    <mergeCell ref="B28:AS28"/>
    <mergeCell ref="AT25:BI25"/>
    <mergeCell ref="AT28:BI28"/>
    <mergeCell ref="B29:AS29"/>
    <mergeCell ref="AT29:BI29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5"/>
  <sheetViews>
    <sheetView tabSelected="1" zoomScalePageLayoutView="0" workbookViewId="0" topLeftCell="A96">
      <selection activeCell="O416" sqref="O416"/>
    </sheetView>
  </sheetViews>
  <sheetFormatPr defaultColWidth="9.00390625" defaultRowHeight="12.75"/>
  <cols>
    <col min="7" max="7" width="11.375" style="0" customWidth="1"/>
    <col min="10" max="10" width="10.625" style="0" customWidth="1"/>
    <col min="11" max="11" width="7.25390625" style="0" customWidth="1"/>
    <col min="12" max="12" width="10.25390625" style="0" customWidth="1"/>
    <col min="13" max="13" width="11.75390625" style="0" bestFit="1" customWidth="1"/>
  </cols>
  <sheetData>
    <row r="1" spans="1:12" ht="15.75">
      <c r="A1" s="253" t="s">
        <v>257</v>
      </c>
      <c r="B1" s="253"/>
      <c r="C1" s="253"/>
      <c r="D1" s="253"/>
      <c r="E1" s="253"/>
      <c r="F1" s="253"/>
      <c r="G1" s="253"/>
      <c r="H1" s="253"/>
      <c r="I1" s="253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256</v>
      </c>
    </row>
    <row r="3" spans="1:12" ht="35.25" customHeight="1">
      <c r="A3" s="254" t="s">
        <v>169</v>
      </c>
      <c r="B3" s="254"/>
      <c r="C3" s="254"/>
      <c r="D3" s="254"/>
      <c r="E3" s="254"/>
      <c r="F3" s="254"/>
      <c r="G3" s="255" t="s">
        <v>160</v>
      </c>
      <c r="H3" s="256"/>
      <c r="I3" s="256"/>
      <c r="J3" s="256"/>
      <c r="K3" s="58" t="s">
        <v>170</v>
      </c>
      <c r="L3" s="59" t="s">
        <v>171</v>
      </c>
    </row>
    <row r="4" spans="1:12" ht="13.5">
      <c r="A4" s="254" t="s">
        <v>172</v>
      </c>
      <c r="B4" s="254"/>
      <c r="C4" s="254"/>
      <c r="D4" s="254"/>
      <c r="E4" s="254"/>
      <c r="F4" s="254"/>
      <c r="G4" s="255" t="s">
        <v>173</v>
      </c>
      <c r="H4" s="256"/>
      <c r="I4" s="256"/>
      <c r="J4" s="256"/>
      <c r="K4" s="60"/>
      <c r="L4" s="61"/>
    </row>
    <row r="5" spans="1:12" ht="12.75">
      <c r="A5" s="254" t="s">
        <v>174</v>
      </c>
      <c r="B5" s="254"/>
      <c r="C5" s="254"/>
      <c r="D5" s="120"/>
      <c r="E5" s="120"/>
      <c r="F5" s="120"/>
      <c r="G5" s="63"/>
      <c r="H5" s="63"/>
      <c r="I5" s="63"/>
      <c r="J5" s="64"/>
      <c r="K5" s="58"/>
      <c r="L5" s="65"/>
    </row>
    <row r="6" spans="1:12" ht="12.75">
      <c r="A6" s="246" t="s">
        <v>175</v>
      </c>
      <c r="B6" s="247"/>
      <c r="C6" s="247"/>
      <c r="D6" s="247"/>
      <c r="E6" s="246" t="s">
        <v>176</v>
      </c>
      <c r="F6" s="246" t="s">
        <v>216</v>
      </c>
      <c r="G6" s="242" t="s">
        <v>227</v>
      </c>
      <c r="H6" s="242" t="s">
        <v>219</v>
      </c>
      <c r="I6" s="250" t="s">
        <v>177</v>
      </c>
      <c r="J6" s="251"/>
      <c r="K6" s="252"/>
      <c r="L6" s="242" t="s">
        <v>218</v>
      </c>
    </row>
    <row r="7" spans="1:12" ht="38.25">
      <c r="A7" s="248"/>
      <c r="B7" s="249"/>
      <c r="C7" s="249"/>
      <c r="D7" s="249"/>
      <c r="E7" s="248"/>
      <c r="F7" s="248"/>
      <c r="G7" s="243"/>
      <c r="H7" s="243"/>
      <c r="I7" s="66" t="s">
        <v>178</v>
      </c>
      <c r="J7" s="66" t="s">
        <v>179</v>
      </c>
      <c r="K7" s="66" t="s">
        <v>180</v>
      </c>
      <c r="L7" s="243"/>
    </row>
    <row r="8" spans="1:12" ht="12.75">
      <c r="A8" s="238" t="s">
        <v>181</v>
      </c>
      <c r="B8" s="239"/>
      <c r="C8" s="239"/>
      <c r="D8" s="239"/>
      <c r="E8" s="239"/>
      <c r="F8" s="240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38" t="s">
        <v>182</v>
      </c>
      <c r="B9" s="239"/>
      <c r="C9" s="239"/>
      <c r="D9" s="239"/>
      <c r="E9" s="239"/>
      <c r="F9" s="240"/>
      <c r="G9" s="68">
        <f>SUM(G10:G12)</f>
        <v>4843000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171</v>
      </c>
      <c r="B10" s="244" t="s">
        <v>183</v>
      </c>
      <c r="C10" s="245"/>
      <c r="D10" s="69" t="s">
        <v>184</v>
      </c>
      <c r="E10" s="69" t="s">
        <v>185</v>
      </c>
      <c r="F10" s="69" t="s">
        <v>186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171</v>
      </c>
      <c r="B11" s="244" t="s">
        <v>183</v>
      </c>
      <c r="C11" s="245"/>
      <c r="D11" s="69" t="s">
        <v>184</v>
      </c>
      <c r="E11" s="69" t="s">
        <v>187</v>
      </c>
      <c r="F11" s="69" t="s">
        <v>188</v>
      </c>
      <c r="G11" s="70">
        <v>210000</v>
      </c>
      <c r="H11" s="70"/>
      <c r="I11" s="70"/>
      <c r="J11" s="70"/>
      <c r="K11" s="70"/>
      <c r="L11" s="70">
        <f>G11+H11</f>
        <v>210000</v>
      </c>
    </row>
    <row r="12" spans="1:12" ht="12.75">
      <c r="A12" s="69"/>
      <c r="B12" s="244" t="s">
        <v>189</v>
      </c>
      <c r="C12" s="245"/>
      <c r="D12" s="69" t="s">
        <v>189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38" t="s">
        <v>190</v>
      </c>
      <c r="B13" s="239"/>
      <c r="C13" s="239"/>
      <c r="D13" s="239"/>
      <c r="E13" s="239"/>
      <c r="F13" s="240"/>
      <c r="G13" s="68">
        <f aca="true" t="shared" si="0" ref="G13:L13">SUM(G14:G35)</f>
        <v>4843000</v>
      </c>
      <c r="H13" s="68">
        <f t="shared" si="0"/>
        <v>0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4806993</v>
      </c>
    </row>
    <row r="14" spans="1:12" ht="12.75">
      <c r="A14" s="69" t="s">
        <v>171</v>
      </c>
      <c r="B14" s="69" t="s">
        <v>184</v>
      </c>
      <c r="C14" s="69" t="s">
        <v>191</v>
      </c>
      <c r="D14" s="69" t="s">
        <v>221</v>
      </c>
      <c r="E14" s="69" t="s">
        <v>193</v>
      </c>
      <c r="F14" s="69" t="s">
        <v>186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171</v>
      </c>
      <c r="B15" s="69" t="s">
        <v>184</v>
      </c>
      <c r="C15" s="69" t="s">
        <v>191</v>
      </c>
      <c r="D15" s="69" t="s">
        <v>221</v>
      </c>
      <c r="E15" s="69" t="s">
        <v>193</v>
      </c>
      <c r="F15" s="69" t="s">
        <v>188</v>
      </c>
      <c r="G15" s="70">
        <v>36870</v>
      </c>
      <c r="H15" s="70"/>
      <c r="I15" s="70"/>
      <c r="J15" s="70"/>
      <c r="K15" s="70"/>
      <c r="L15" s="70">
        <f aca="true" t="shared" si="1" ref="L15:L30">G15+H15</f>
        <v>36870</v>
      </c>
    </row>
    <row r="16" spans="1:12" ht="12.75">
      <c r="A16" s="69" t="s">
        <v>171</v>
      </c>
      <c r="B16" s="69" t="s">
        <v>184</v>
      </c>
      <c r="C16" s="69" t="s">
        <v>191</v>
      </c>
      <c r="D16" s="69" t="s">
        <v>222</v>
      </c>
      <c r="E16" s="69" t="s">
        <v>194</v>
      </c>
      <c r="F16" s="69" t="s">
        <v>186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171</v>
      </c>
      <c r="B17" s="69" t="s">
        <v>184</v>
      </c>
      <c r="C17" s="69" t="s">
        <v>191</v>
      </c>
      <c r="D17" s="69" t="s">
        <v>223</v>
      </c>
      <c r="E17" s="69" t="s">
        <v>195</v>
      </c>
      <c r="F17" s="69" t="s">
        <v>186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171</v>
      </c>
      <c r="B18" s="69" t="s">
        <v>184</v>
      </c>
      <c r="C18" s="69" t="s">
        <v>191</v>
      </c>
      <c r="D18" s="69" t="s">
        <v>223</v>
      </c>
      <c r="E18" s="69" t="s">
        <v>195</v>
      </c>
      <c r="F18" s="69" t="s">
        <v>188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171</v>
      </c>
      <c r="B19" s="69" t="s">
        <v>184</v>
      </c>
      <c r="C19" s="69" t="s">
        <v>191</v>
      </c>
      <c r="D19" s="69" t="s">
        <v>224</v>
      </c>
      <c r="E19" s="69" t="s">
        <v>196</v>
      </c>
      <c r="F19" s="69" t="s">
        <v>186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171</v>
      </c>
      <c r="B20" s="69" t="s">
        <v>184</v>
      </c>
      <c r="C20" s="69" t="s">
        <v>191</v>
      </c>
      <c r="D20" s="69" t="s">
        <v>224</v>
      </c>
      <c r="E20" s="69" t="s">
        <v>197</v>
      </c>
      <c r="F20" s="69" t="s">
        <v>186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171</v>
      </c>
      <c r="B21" s="69" t="s">
        <v>184</v>
      </c>
      <c r="C21" s="69" t="s">
        <v>191</v>
      </c>
      <c r="D21" s="69" t="s">
        <v>224</v>
      </c>
      <c r="E21" s="69" t="s">
        <v>198</v>
      </c>
      <c r="F21" s="69" t="s">
        <v>186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171</v>
      </c>
      <c r="B22" s="69" t="s">
        <v>184</v>
      </c>
      <c r="C22" s="69" t="s">
        <v>191</v>
      </c>
      <c r="D22" s="69" t="s">
        <v>224</v>
      </c>
      <c r="E22" s="69" t="s">
        <v>198</v>
      </c>
      <c r="F22" s="69" t="s">
        <v>186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171</v>
      </c>
      <c r="B23" s="69" t="s">
        <v>184</v>
      </c>
      <c r="C23" s="69" t="s">
        <v>191</v>
      </c>
      <c r="D23" s="69" t="s">
        <v>224</v>
      </c>
      <c r="E23" s="69" t="s">
        <v>198</v>
      </c>
      <c r="F23" s="69" t="s">
        <v>188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171</v>
      </c>
      <c r="B24" s="69" t="s">
        <v>184</v>
      </c>
      <c r="C24" s="69" t="s">
        <v>191</v>
      </c>
      <c r="D24" s="69" t="s">
        <v>224</v>
      </c>
      <c r="E24" s="69" t="s">
        <v>199</v>
      </c>
      <c r="F24" s="69" t="s">
        <v>186</v>
      </c>
      <c r="G24" s="70">
        <v>9700</v>
      </c>
      <c r="H24" s="70">
        <v>8000</v>
      </c>
      <c r="I24" s="70">
        <v>8000</v>
      </c>
      <c r="J24" s="70"/>
      <c r="K24" s="70"/>
      <c r="L24" s="70">
        <f t="shared" si="1"/>
        <v>17700</v>
      </c>
    </row>
    <row r="25" spans="1:12" ht="12.75">
      <c r="A25" s="69" t="s">
        <v>171</v>
      </c>
      <c r="B25" s="69" t="s">
        <v>184</v>
      </c>
      <c r="C25" s="69" t="s">
        <v>191</v>
      </c>
      <c r="D25" s="69" t="s">
        <v>224</v>
      </c>
      <c r="E25" s="69" t="s">
        <v>200</v>
      </c>
      <c r="F25" s="69" t="s">
        <v>186</v>
      </c>
      <c r="G25" s="121">
        <v>108901.38</v>
      </c>
      <c r="H25" s="70">
        <v>-8000</v>
      </c>
      <c r="I25" s="70">
        <v>-8000</v>
      </c>
      <c r="J25" s="70"/>
      <c r="K25" s="70"/>
      <c r="L25" s="70">
        <f>G25+H25</f>
        <v>100901.38</v>
      </c>
    </row>
    <row r="26" spans="1:12" ht="12.75">
      <c r="A26" s="69" t="s">
        <v>171</v>
      </c>
      <c r="B26" s="69" t="s">
        <v>184</v>
      </c>
      <c r="C26" s="69" t="s">
        <v>191</v>
      </c>
      <c r="D26" s="69" t="s">
        <v>224</v>
      </c>
      <c r="E26" s="69" t="s">
        <v>201</v>
      </c>
      <c r="F26" s="69" t="s">
        <v>186</v>
      </c>
      <c r="G26" s="70">
        <v>183622</v>
      </c>
      <c r="H26" s="70"/>
      <c r="I26" s="70"/>
      <c r="J26" s="70"/>
      <c r="K26" s="70"/>
      <c r="L26" s="70">
        <f t="shared" si="1"/>
        <v>183622</v>
      </c>
    </row>
    <row r="27" spans="1:12" ht="12.75">
      <c r="A27" s="69" t="s">
        <v>171</v>
      </c>
      <c r="B27" s="69" t="s">
        <v>184</v>
      </c>
      <c r="C27" s="69" t="s">
        <v>191</v>
      </c>
      <c r="D27" s="69" t="s">
        <v>225</v>
      </c>
      <c r="E27" s="69" t="s">
        <v>201</v>
      </c>
      <c r="F27" s="69" t="s">
        <v>186</v>
      </c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171</v>
      </c>
      <c r="B28" s="69" t="s">
        <v>184</v>
      </c>
      <c r="C28" s="69" t="s">
        <v>191</v>
      </c>
      <c r="D28" s="69" t="s">
        <v>248</v>
      </c>
      <c r="E28" s="69" t="s">
        <v>201</v>
      </c>
      <c r="F28" s="69" t="s">
        <v>186</v>
      </c>
      <c r="G28" s="70"/>
      <c r="H28" s="70"/>
      <c r="I28" s="70"/>
      <c r="J28" s="70"/>
      <c r="K28" s="70"/>
      <c r="L28" s="70"/>
    </row>
    <row r="29" spans="1:12" ht="12.75">
      <c r="A29" s="69" t="s">
        <v>171</v>
      </c>
      <c r="B29" s="69" t="s">
        <v>184</v>
      </c>
      <c r="C29" s="69" t="s">
        <v>191</v>
      </c>
      <c r="D29" s="69" t="s">
        <v>226</v>
      </c>
      <c r="E29" s="69" t="s">
        <v>201</v>
      </c>
      <c r="F29" s="69" t="s">
        <v>186</v>
      </c>
      <c r="G29" s="70">
        <v>11500</v>
      </c>
      <c r="H29" s="70"/>
      <c r="I29" s="70"/>
      <c r="J29" s="70"/>
      <c r="K29" s="70"/>
      <c r="L29" s="70">
        <f t="shared" si="1"/>
        <v>11500</v>
      </c>
    </row>
    <row r="30" spans="1:12" ht="12.75">
      <c r="A30" s="69" t="s">
        <v>171</v>
      </c>
      <c r="B30" s="69" t="s">
        <v>184</v>
      </c>
      <c r="C30" s="69" t="s">
        <v>191</v>
      </c>
      <c r="D30" s="69" t="s">
        <v>224</v>
      </c>
      <c r="E30" s="69" t="s">
        <v>202</v>
      </c>
      <c r="F30" s="69" t="s">
        <v>186</v>
      </c>
      <c r="G30" s="70">
        <v>99800</v>
      </c>
      <c r="H30" s="70"/>
      <c r="I30" s="70"/>
      <c r="J30" s="70"/>
      <c r="K30" s="70"/>
      <c r="L30" s="70">
        <f t="shared" si="1"/>
        <v>99800</v>
      </c>
    </row>
    <row r="31" spans="1:12" ht="12.75">
      <c r="A31" s="69" t="s">
        <v>171</v>
      </c>
      <c r="B31" s="69" t="s">
        <v>184</v>
      </c>
      <c r="C31" s="69" t="s">
        <v>191</v>
      </c>
      <c r="D31" s="69" t="s">
        <v>224</v>
      </c>
      <c r="E31" s="69" t="s">
        <v>202</v>
      </c>
      <c r="F31" s="69" t="s">
        <v>188</v>
      </c>
      <c r="G31" s="70">
        <v>36993</v>
      </c>
      <c r="H31" s="70"/>
      <c r="I31" s="70"/>
      <c r="J31" s="70"/>
      <c r="K31" s="70"/>
      <c r="L31" s="70">
        <f>G31+H31</f>
        <v>36993</v>
      </c>
    </row>
    <row r="32" spans="1:12" ht="12.75">
      <c r="A32" s="69" t="s">
        <v>171</v>
      </c>
      <c r="B32" s="69" t="s">
        <v>184</v>
      </c>
      <c r="C32" s="69" t="s">
        <v>191</v>
      </c>
      <c r="D32" s="69" t="s">
        <v>224</v>
      </c>
      <c r="E32" s="69" t="s">
        <v>203</v>
      </c>
      <c r="F32" s="69" t="s">
        <v>188</v>
      </c>
      <c r="G32" s="70">
        <v>36007</v>
      </c>
      <c r="H32" s="70"/>
      <c r="I32" s="70"/>
      <c r="J32" s="70"/>
      <c r="K32" s="70"/>
      <c r="L32" s="70">
        <f>H32</f>
        <v>0</v>
      </c>
    </row>
    <row r="33" spans="1:12" ht="12.75">
      <c r="A33" s="69" t="s">
        <v>171</v>
      </c>
      <c r="B33" s="69" t="s">
        <v>184</v>
      </c>
      <c r="C33" s="69" t="s">
        <v>191</v>
      </c>
      <c r="D33" s="69" t="s">
        <v>224</v>
      </c>
      <c r="E33" s="69" t="s">
        <v>203</v>
      </c>
      <c r="F33" s="69" t="s">
        <v>188</v>
      </c>
      <c r="G33" s="70">
        <v>50000</v>
      </c>
      <c r="H33" s="70"/>
      <c r="I33" s="70"/>
      <c r="J33" s="70"/>
      <c r="K33" s="70"/>
      <c r="L33" s="70">
        <v>50000</v>
      </c>
    </row>
    <row r="34" spans="1:12" ht="12.75">
      <c r="A34" s="69" t="s">
        <v>171</v>
      </c>
      <c r="B34" s="69" t="s">
        <v>184</v>
      </c>
      <c r="C34" s="69" t="s">
        <v>191</v>
      </c>
      <c r="D34" s="69" t="s">
        <v>224</v>
      </c>
      <c r="E34" s="69" t="s">
        <v>203</v>
      </c>
      <c r="F34" s="69" t="s">
        <v>186</v>
      </c>
      <c r="G34" s="70">
        <v>296000</v>
      </c>
      <c r="H34" s="70"/>
      <c r="I34" s="70"/>
      <c r="J34" s="70"/>
      <c r="K34" s="70"/>
      <c r="L34" s="70">
        <f>G34+H34</f>
        <v>296000</v>
      </c>
    </row>
    <row r="35" spans="1:12" ht="12.75">
      <c r="A35" s="69"/>
      <c r="B35" s="69"/>
      <c r="C35" s="69"/>
      <c r="D35" s="69"/>
      <c r="E35" s="69"/>
      <c r="F35" s="69"/>
      <c r="G35" s="70"/>
      <c r="H35" s="70"/>
      <c r="I35" s="70"/>
      <c r="J35" s="70"/>
      <c r="K35" s="70"/>
      <c r="L35" s="70"/>
    </row>
    <row r="36" spans="1:12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2.75">
      <c r="A37" s="241" t="s">
        <v>204</v>
      </c>
      <c r="B37" s="241"/>
      <c r="C37" s="241"/>
      <c r="D37" s="241"/>
      <c r="E37" s="241"/>
      <c r="F37" s="236"/>
      <c r="G37" s="236"/>
      <c r="H37" s="72"/>
      <c r="I37" s="236" t="s">
        <v>163</v>
      </c>
      <c r="J37" s="236"/>
      <c r="K37" s="73"/>
      <c r="L37" s="73"/>
    </row>
    <row r="38" spans="1:12" ht="12.75">
      <c r="A38" s="72"/>
      <c r="B38" s="72"/>
      <c r="C38" s="72"/>
      <c r="D38" s="72"/>
      <c r="E38" s="72"/>
      <c r="F38" s="71"/>
      <c r="G38" s="71" t="s">
        <v>13</v>
      </c>
      <c r="H38" s="72"/>
      <c r="I38" s="234" t="s">
        <v>14</v>
      </c>
      <c r="J38" s="234"/>
      <c r="K38" s="72"/>
      <c r="L38" s="72"/>
    </row>
    <row r="39" spans="1:12" ht="12.75">
      <c r="A39" s="235" t="s">
        <v>205</v>
      </c>
      <c r="B39" s="235"/>
      <c r="C39" s="235"/>
      <c r="D39" s="235"/>
      <c r="E39" s="235"/>
      <c r="F39" s="236"/>
      <c r="G39" s="236"/>
      <c r="H39" s="72"/>
      <c r="I39" s="236" t="s">
        <v>161</v>
      </c>
      <c r="J39" s="236"/>
      <c r="K39" s="72"/>
      <c r="L39" s="72"/>
    </row>
    <row r="40" spans="1:12" ht="12.75">
      <c r="A40" s="72"/>
      <c r="B40" s="72"/>
      <c r="C40" s="72"/>
      <c r="D40" s="72"/>
      <c r="E40" s="72"/>
      <c r="F40" s="71"/>
      <c r="G40" s="71" t="s">
        <v>13</v>
      </c>
      <c r="H40" s="72"/>
      <c r="I40" s="234" t="s">
        <v>14</v>
      </c>
      <c r="J40" s="234"/>
      <c r="K40" s="72"/>
      <c r="L40" s="72"/>
    </row>
    <row r="41" spans="1:12" ht="12.75">
      <c r="A41" s="235" t="s">
        <v>206</v>
      </c>
      <c r="B41" s="235"/>
      <c r="C41" s="235"/>
      <c r="D41" s="235"/>
      <c r="E41" s="235"/>
      <c r="F41" s="236"/>
      <c r="G41" s="236"/>
      <c r="H41" s="72"/>
      <c r="I41" s="236"/>
      <c r="J41" s="236"/>
      <c r="K41" s="72"/>
      <c r="L41" s="72"/>
    </row>
    <row r="42" spans="1:12" ht="12.75">
      <c r="A42" s="72"/>
      <c r="B42" s="72"/>
      <c r="C42" s="72"/>
      <c r="D42" s="72"/>
      <c r="E42" s="72"/>
      <c r="F42" s="71"/>
      <c r="G42" s="71" t="s">
        <v>13</v>
      </c>
      <c r="H42" s="72"/>
      <c r="I42" s="234" t="s">
        <v>14</v>
      </c>
      <c r="J42" s="234"/>
      <c r="K42" s="72"/>
      <c r="L42" s="72"/>
    </row>
    <row r="43" spans="1:12" ht="12.75">
      <c r="A43" s="237" t="s">
        <v>255</v>
      </c>
      <c r="B43" s="237"/>
      <c r="C43" s="237"/>
      <c r="D43" s="237"/>
      <c r="E43" s="237"/>
      <c r="F43" s="72"/>
      <c r="G43" s="72"/>
      <c r="H43" s="72"/>
      <c r="I43" s="72"/>
      <c r="J43" s="72"/>
      <c r="K43" s="72"/>
      <c r="L43" s="72"/>
    </row>
    <row r="47" spans="1:12" ht="15.75">
      <c r="A47" s="253" t="s">
        <v>258</v>
      </c>
      <c r="B47" s="253"/>
      <c r="C47" s="253"/>
      <c r="D47" s="253"/>
      <c r="E47" s="253"/>
      <c r="F47" s="253"/>
      <c r="G47" s="253"/>
      <c r="H47" s="253"/>
      <c r="I47" s="253"/>
      <c r="J47" s="53"/>
      <c r="K47" s="54"/>
      <c r="L47" s="55" t="s">
        <v>16</v>
      </c>
    </row>
    <row r="48" spans="1:12" ht="15.75">
      <c r="A48" s="56"/>
      <c r="B48" s="56"/>
      <c r="C48" s="56"/>
      <c r="D48" s="56"/>
      <c r="E48" s="56"/>
      <c r="F48" s="56"/>
      <c r="G48" s="56"/>
      <c r="H48" s="56"/>
      <c r="I48" s="56"/>
      <c r="J48" s="57"/>
      <c r="K48" s="58" t="s">
        <v>17</v>
      </c>
      <c r="L48" s="59" t="s">
        <v>260</v>
      </c>
    </row>
    <row r="49" spans="1:12" ht="39">
      <c r="A49" s="254" t="s">
        <v>169</v>
      </c>
      <c r="B49" s="254"/>
      <c r="C49" s="254"/>
      <c r="D49" s="254"/>
      <c r="E49" s="254"/>
      <c r="F49" s="254"/>
      <c r="G49" s="255" t="s">
        <v>160</v>
      </c>
      <c r="H49" s="256"/>
      <c r="I49" s="256"/>
      <c r="J49" s="256"/>
      <c r="K49" s="58" t="s">
        <v>170</v>
      </c>
      <c r="L49" s="59" t="s">
        <v>171</v>
      </c>
    </row>
    <row r="50" spans="1:12" ht="13.5">
      <c r="A50" s="254" t="s">
        <v>172</v>
      </c>
      <c r="B50" s="254"/>
      <c r="C50" s="254"/>
      <c r="D50" s="254"/>
      <c r="E50" s="254"/>
      <c r="F50" s="254"/>
      <c r="G50" s="255" t="s">
        <v>173</v>
      </c>
      <c r="H50" s="256"/>
      <c r="I50" s="256"/>
      <c r="J50" s="256"/>
      <c r="K50" s="60"/>
      <c r="L50" s="61"/>
    </row>
    <row r="51" spans="1:12" ht="12.75">
      <c r="A51" s="254" t="s">
        <v>174</v>
      </c>
      <c r="B51" s="254"/>
      <c r="C51" s="254"/>
      <c r="D51" s="122"/>
      <c r="E51" s="122"/>
      <c r="F51" s="122"/>
      <c r="G51" s="63"/>
      <c r="H51" s="63"/>
      <c r="I51" s="63"/>
      <c r="J51" s="64"/>
      <c r="K51" s="58"/>
      <c r="L51" s="65"/>
    </row>
    <row r="52" spans="1:12" ht="12.75">
      <c r="A52" s="246" t="s">
        <v>175</v>
      </c>
      <c r="B52" s="247"/>
      <c r="C52" s="247"/>
      <c r="D52" s="247"/>
      <c r="E52" s="246" t="s">
        <v>176</v>
      </c>
      <c r="F52" s="246" t="s">
        <v>216</v>
      </c>
      <c r="G52" s="242" t="s">
        <v>227</v>
      </c>
      <c r="H52" s="242" t="s">
        <v>219</v>
      </c>
      <c r="I52" s="250" t="s">
        <v>177</v>
      </c>
      <c r="J52" s="251"/>
      <c r="K52" s="252"/>
      <c r="L52" s="242" t="s">
        <v>218</v>
      </c>
    </row>
    <row r="53" spans="1:12" ht="38.25">
      <c r="A53" s="248"/>
      <c r="B53" s="249"/>
      <c r="C53" s="249"/>
      <c r="D53" s="249"/>
      <c r="E53" s="248"/>
      <c r="F53" s="248"/>
      <c r="G53" s="243"/>
      <c r="H53" s="243"/>
      <c r="I53" s="66" t="s">
        <v>178</v>
      </c>
      <c r="J53" s="66" t="s">
        <v>179</v>
      </c>
      <c r="K53" s="66" t="s">
        <v>180</v>
      </c>
      <c r="L53" s="243"/>
    </row>
    <row r="54" spans="1:12" ht="12.75">
      <c r="A54" s="238" t="s">
        <v>181</v>
      </c>
      <c r="B54" s="239"/>
      <c r="C54" s="239"/>
      <c r="D54" s="239"/>
      <c r="E54" s="239"/>
      <c r="F54" s="240"/>
      <c r="G54" s="67"/>
      <c r="H54" s="67">
        <f>I54+J54</f>
        <v>0</v>
      </c>
      <c r="I54" s="67">
        <v>0</v>
      </c>
      <c r="J54" s="67">
        <v>0</v>
      </c>
      <c r="K54" s="67">
        <v>0</v>
      </c>
      <c r="L54" s="67"/>
    </row>
    <row r="55" spans="1:12" ht="12.75">
      <c r="A55" s="238" t="s">
        <v>182</v>
      </c>
      <c r="B55" s="239"/>
      <c r="C55" s="239"/>
      <c r="D55" s="239"/>
      <c r="E55" s="239"/>
      <c r="F55" s="240"/>
      <c r="G55" s="68">
        <f>SUM(G56:G58)</f>
        <v>4843000</v>
      </c>
      <c r="H55" s="68">
        <f>SUM(H56:H58)</f>
        <v>50000</v>
      </c>
      <c r="I55" s="68">
        <f>SUM(I56:I58)</f>
        <v>50000</v>
      </c>
      <c r="J55" s="68">
        <f>SUM(J56:J58)</f>
        <v>0</v>
      </c>
      <c r="K55" s="68">
        <f>SUM(K56:K58)</f>
        <v>0</v>
      </c>
      <c r="L55" s="68">
        <f>G55+H55</f>
        <v>4893000</v>
      </c>
    </row>
    <row r="56" spans="1:12" ht="12.75">
      <c r="A56" s="69" t="s">
        <v>171</v>
      </c>
      <c r="B56" s="244" t="s">
        <v>183</v>
      </c>
      <c r="C56" s="245"/>
      <c r="D56" s="69" t="s">
        <v>184</v>
      </c>
      <c r="E56" s="69" t="s">
        <v>185</v>
      </c>
      <c r="F56" s="69" t="s">
        <v>186</v>
      </c>
      <c r="G56" s="70">
        <v>4633000</v>
      </c>
      <c r="H56" s="70">
        <v>50000</v>
      </c>
      <c r="I56" s="70">
        <v>50000</v>
      </c>
      <c r="J56" s="70">
        <v>0</v>
      </c>
      <c r="K56" s="70">
        <v>0</v>
      </c>
      <c r="L56" s="70">
        <f>G56+H56</f>
        <v>4683000</v>
      </c>
    </row>
    <row r="57" spans="1:12" ht="12.75">
      <c r="A57" s="69" t="s">
        <v>171</v>
      </c>
      <c r="B57" s="244" t="s">
        <v>183</v>
      </c>
      <c r="C57" s="245"/>
      <c r="D57" s="69" t="s">
        <v>184</v>
      </c>
      <c r="E57" s="69" t="s">
        <v>187</v>
      </c>
      <c r="F57" s="69" t="s">
        <v>188</v>
      </c>
      <c r="G57" s="70">
        <v>210000</v>
      </c>
      <c r="H57" s="70"/>
      <c r="I57" s="70"/>
      <c r="J57" s="70"/>
      <c r="K57" s="70"/>
      <c r="L57" s="70">
        <f>G57+H57</f>
        <v>210000</v>
      </c>
    </row>
    <row r="58" spans="1:12" ht="12.75">
      <c r="A58" s="69"/>
      <c r="B58" s="244" t="s">
        <v>189</v>
      </c>
      <c r="C58" s="245"/>
      <c r="D58" s="69" t="s">
        <v>189</v>
      </c>
      <c r="E58" s="69"/>
      <c r="F58" s="69"/>
      <c r="G58" s="70">
        <v>0</v>
      </c>
      <c r="H58" s="70">
        <f>I58+J58</f>
        <v>0</v>
      </c>
      <c r="I58" s="70">
        <v>0</v>
      </c>
      <c r="J58" s="70">
        <v>0</v>
      </c>
      <c r="K58" s="70">
        <v>0</v>
      </c>
      <c r="L58" s="70"/>
    </row>
    <row r="59" spans="1:13" ht="12.75">
      <c r="A59" s="238" t="s">
        <v>190</v>
      </c>
      <c r="B59" s="239"/>
      <c r="C59" s="239"/>
      <c r="D59" s="239"/>
      <c r="E59" s="239"/>
      <c r="F59" s="240"/>
      <c r="G59" s="68">
        <f aca="true" t="shared" si="2" ref="G59:L59">SUM(G60:G84)</f>
        <v>4843000</v>
      </c>
      <c r="H59" s="68">
        <f t="shared" si="2"/>
        <v>50000</v>
      </c>
      <c r="I59" s="68">
        <f t="shared" si="2"/>
        <v>50000</v>
      </c>
      <c r="J59" s="68">
        <f t="shared" si="2"/>
        <v>0</v>
      </c>
      <c r="K59" s="68">
        <f t="shared" si="2"/>
        <v>0</v>
      </c>
      <c r="L59" s="68">
        <f t="shared" si="2"/>
        <v>4893000</v>
      </c>
      <c r="M59" s="124"/>
    </row>
    <row r="60" spans="1:12" ht="12.75">
      <c r="A60" s="69" t="s">
        <v>171</v>
      </c>
      <c r="B60" s="69" t="s">
        <v>184</v>
      </c>
      <c r="C60" s="69" t="s">
        <v>191</v>
      </c>
      <c r="D60" s="69" t="s">
        <v>221</v>
      </c>
      <c r="E60" s="69" t="s">
        <v>193</v>
      </c>
      <c r="F60" s="69" t="s">
        <v>186</v>
      </c>
      <c r="G60" s="70">
        <v>2013730</v>
      </c>
      <c r="H60" s="70"/>
      <c r="I60" s="70"/>
      <c r="J60" s="70"/>
      <c r="K60" s="70"/>
      <c r="L60" s="125">
        <f aca="true" t="shared" si="3" ref="L60:L83">G60+H60</f>
        <v>2013730</v>
      </c>
    </row>
    <row r="61" spans="1:12" ht="12.75">
      <c r="A61" s="69" t="s">
        <v>171</v>
      </c>
      <c r="B61" s="69" t="s">
        <v>184</v>
      </c>
      <c r="C61" s="69" t="s">
        <v>191</v>
      </c>
      <c r="D61" s="69" t="s">
        <v>221</v>
      </c>
      <c r="E61" s="69" t="s">
        <v>193</v>
      </c>
      <c r="F61" s="69" t="s">
        <v>188</v>
      </c>
      <c r="G61" s="70">
        <v>36870</v>
      </c>
      <c r="H61" s="70"/>
      <c r="I61" s="70"/>
      <c r="J61" s="70"/>
      <c r="K61" s="70"/>
      <c r="L61" s="125">
        <f t="shared" si="3"/>
        <v>36870</v>
      </c>
    </row>
    <row r="62" spans="1:12" ht="12.75">
      <c r="A62" s="69" t="s">
        <v>171</v>
      </c>
      <c r="B62" s="69" t="s">
        <v>184</v>
      </c>
      <c r="C62" s="69" t="s">
        <v>191</v>
      </c>
      <c r="D62" s="69" t="s">
        <v>222</v>
      </c>
      <c r="E62" s="69" t="s">
        <v>194</v>
      </c>
      <c r="F62" s="69" t="s">
        <v>186</v>
      </c>
      <c r="G62" s="70">
        <v>125000</v>
      </c>
      <c r="H62" s="121">
        <v>-21708.88</v>
      </c>
      <c r="I62" s="121">
        <v>-21708.88</v>
      </c>
      <c r="J62" s="70"/>
      <c r="K62" s="70"/>
      <c r="L62" s="125">
        <f t="shared" si="3"/>
        <v>103291.12</v>
      </c>
    </row>
    <row r="63" spans="1:12" ht="12.75">
      <c r="A63" s="69" t="s">
        <v>171</v>
      </c>
      <c r="B63" s="69" t="s">
        <v>184</v>
      </c>
      <c r="C63" s="69" t="s">
        <v>191</v>
      </c>
      <c r="D63" s="69" t="s">
        <v>223</v>
      </c>
      <c r="E63" s="69" t="s">
        <v>195</v>
      </c>
      <c r="F63" s="69" t="s">
        <v>186</v>
      </c>
      <c r="G63" s="70">
        <v>608150</v>
      </c>
      <c r="H63" s="121">
        <v>22300</v>
      </c>
      <c r="I63" s="121">
        <v>22300</v>
      </c>
      <c r="J63" s="70"/>
      <c r="K63" s="70"/>
      <c r="L63" s="125">
        <f t="shared" si="3"/>
        <v>630450</v>
      </c>
    </row>
    <row r="64" spans="1:12" ht="12.75">
      <c r="A64" s="69" t="s">
        <v>171</v>
      </c>
      <c r="B64" s="69" t="s">
        <v>184</v>
      </c>
      <c r="C64" s="69" t="s">
        <v>191</v>
      </c>
      <c r="D64" s="69" t="s">
        <v>223</v>
      </c>
      <c r="E64" s="69" t="s">
        <v>195</v>
      </c>
      <c r="F64" s="69" t="s">
        <v>188</v>
      </c>
      <c r="G64" s="70">
        <v>11130</v>
      </c>
      <c r="H64" s="121"/>
      <c r="I64" s="121"/>
      <c r="J64" s="70"/>
      <c r="K64" s="70"/>
      <c r="L64" s="125">
        <f t="shared" si="3"/>
        <v>11130</v>
      </c>
    </row>
    <row r="65" spans="1:12" ht="12.75">
      <c r="A65" s="69" t="s">
        <v>171</v>
      </c>
      <c r="B65" s="69" t="s">
        <v>184</v>
      </c>
      <c r="C65" s="69" t="s">
        <v>191</v>
      </c>
      <c r="D65" s="69" t="s">
        <v>224</v>
      </c>
      <c r="E65" s="69" t="s">
        <v>196</v>
      </c>
      <c r="F65" s="69" t="s">
        <v>186</v>
      </c>
      <c r="G65" s="70">
        <v>67000</v>
      </c>
      <c r="H65" s="121"/>
      <c r="I65" s="121"/>
      <c r="J65" s="70"/>
      <c r="K65" s="70"/>
      <c r="L65" s="125">
        <f t="shared" si="3"/>
        <v>67000</v>
      </c>
    </row>
    <row r="66" spans="1:12" ht="12.75">
      <c r="A66" s="69" t="s">
        <v>171</v>
      </c>
      <c r="B66" s="69" t="s">
        <v>184</v>
      </c>
      <c r="C66" s="69" t="s">
        <v>191</v>
      </c>
      <c r="D66" s="69" t="s">
        <v>224</v>
      </c>
      <c r="E66" s="69" t="s">
        <v>197</v>
      </c>
      <c r="F66" s="69" t="s">
        <v>186</v>
      </c>
      <c r="G66" s="70">
        <v>24000</v>
      </c>
      <c r="H66" s="121"/>
      <c r="I66" s="121"/>
      <c r="J66" s="70"/>
      <c r="K66" s="70"/>
      <c r="L66" s="125">
        <f t="shared" si="3"/>
        <v>24000</v>
      </c>
    </row>
    <row r="67" spans="1:12" ht="12.75">
      <c r="A67" s="69" t="s">
        <v>171</v>
      </c>
      <c r="B67" s="69" t="s">
        <v>184</v>
      </c>
      <c r="C67" s="69" t="s">
        <v>191</v>
      </c>
      <c r="D67" s="69" t="s">
        <v>224</v>
      </c>
      <c r="E67" s="69" t="s">
        <v>198</v>
      </c>
      <c r="F67" s="69" t="s">
        <v>186</v>
      </c>
      <c r="G67" s="70">
        <v>943404.78</v>
      </c>
      <c r="H67" s="121"/>
      <c r="I67" s="121"/>
      <c r="J67" s="70"/>
      <c r="K67" s="70"/>
      <c r="L67" s="125">
        <f t="shared" si="3"/>
        <v>943404.78</v>
      </c>
    </row>
    <row r="68" spans="1:12" ht="12.75">
      <c r="A68" s="69" t="s">
        <v>171</v>
      </c>
      <c r="B68" s="69" t="s">
        <v>184</v>
      </c>
      <c r="C68" s="69" t="s">
        <v>191</v>
      </c>
      <c r="D68" s="69" t="s">
        <v>224</v>
      </c>
      <c r="E68" s="69" t="s">
        <v>198</v>
      </c>
      <c r="F68" s="69" t="s">
        <v>186</v>
      </c>
      <c r="G68" s="70">
        <v>117313.84</v>
      </c>
      <c r="H68" s="121"/>
      <c r="I68" s="121"/>
      <c r="J68" s="70"/>
      <c r="K68" s="70"/>
      <c r="L68" s="125">
        <f t="shared" si="3"/>
        <v>117313.84</v>
      </c>
    </row>
    <row r="69" spans="1:12" ht="12.75">
      <c r="A69" s="69" t="s">
        <v>171</v>
      </c>
      <c r="B69" s="69" t="s">
        <v>184</v>
      </c>
      <c r="C69" s="69" t="s">
        <v>191</v>
      </c>
      <c r="D69" s="69" t="s">
        <v>224</v>
      </c>
      <c r="E69" s="69" t="s">
        <v>198</v>
      </c>
      <c r="F69" s="69" t="s">
        <v>188</v>
      </c>
      <c r="G69" s="70">
        <v>39000</v>
      </c>
      <c r="H69" s="121"/>
      <c r="I69" s="121"/>
      <c r="J69" s="70"/>
      <c r="K69" s="70"/>
      <c r="L69" s="125">
        <f t="shared" si="3"/>
        <v>39000</v>
      </c>
    </row>
    <row r="70" spans="1:12" ht="12.75">
      <c r="A70" s="69" t="s">
        <v>171</v>
      </c>
      <c r="B70" s="69" t="s">
        <v>184</v>
      </c>
      <c r="C70" s="69" t="s">
        <v>191</v>
      </c>
      <c r="D70" s="69" t="s">
        <v>224</v>
      </c>
      <c r="E70" s="69" t="s">
        <v>199</v>
      </c>
      <c r="F70" s="69" t="s">
        <v>188</v>
      </c>
      <c r="G70" s="70"/>
      <c r="H70" s="121">
        <v>2000</v>
      </c>
      <c r="I70" s="121">
        <v>2000</v>
      </c>
      <c r="J70" s="70"/>
      <c r="K70" s="70"/>
      <c r="L70" s="125">
        <f t="shared" si="3"/>
        <v>2000</v>
      </c>
    </row>
    <row r="71" spans="1:12" ht="12.75">
      <c r="A71" s="69" t="s">
        <v>171</v>
      </c>
      <c r="B71" s="69" t="s">
        <v>184</v>
      </c>
      <c r="C71" s="69" t="s">
        <v>191</v>
      </c>
      <c r="D71" s="69" t="s">
        <v>224</v>
      </c>
      <c r="E71" s="69" t="s">
        <v>199</v>
      </c>
      <c r="F71" s="69" t="s">
        <v>186</v>
      </c>
      <c r="G71" s="70">
        <v>9700</v>
      </c>
      <c r="H71" s="121"/>
      <c r="I71" s="121"/>
      <c r="J71" s="70"/>
      <c r="K71" s="70"/>
      <c r="L71" s="125">
        <f t="shared" si="3"/>
        <v>9700</v>
      </c>
    </row>
    <row r="72" spans="1:12" ht="12.75">
      <c r="A72" s="69" t="s">
        <v>171</v>
      </c>
      <c r="B72" s="69" t="s">
        <v>184</v>
      </c>
      <c r="C72" s="69" t="s">
        <v>191</v>
      </c>
      <c r="D72" s="69" t="s">
        <v>224</v>
      </c>
      <c r="E72" s="69" t="s">
        <v>200</v>
      </c>
      <c r="F72" s="69" t="s">
        <v>186</v>
      </c>
      <c r="G72" s="121">
        <v>108901.38</v>
      </c>
      <c r="H72" s="121">
        <v>-14045.38</v>
      </c>
      <c r="I72" s="121">
        <v>-14045.38</v>
      </c>
      <c r="J72" s="70"/>
      <c r="K72" s="70"/>
      <c r="L72" s="125">
        <f t="shared" si="3"/>
        <v>94856</v>
      </c>
    </row>
    <row r="73" spans="1:12" ht="12.75">
      <c r="A73" s="69" t="s">
        <v>171</v>
      </c>
      <c r="B73" s="69" t="s">
        <v>184</v>
      </c>
      <c r="C73" s="69" t="s">
        <v>191</v>
      </c>
      <c r="D73" s="69" t="s">
        <v>224</v>
      </c>
      <c r="E73" s="69" t="s">
        <v>200</v>
      </c>
      <c r="F73" s="69" t="s">
        <v>188</v>
      </c>
      <c r="G73" s="121"/>
      <c r="H73" s="121">
        <v>19620</v>
      </c>
      <c r="I73" s="121">
        <v>19620</v>
      </c>
      <c r="J73" s="70"/>
      <c r="K73" s="70"/>
      <c r="L73" s="125">
        <f t="shared" si="3"/>
        <v>19620</v>
      </c>
    </row>
    <row r="74" spans="1:12" ht="12.75">
      <c r="A74" s="69" t="s">
        <v>171</v>
      </c>
      <c r="B74" s="69" t="s">
        <v>184</v>
      </c>
      <c r="C74" s="69" t="s">
        <v>191</v>
      </c>
      <c r="D74" s="69" t="s">
        <v>224</v>
      </c>
      <c r="E74" s="69" t="s">
        <v>201</v>
      </c>
      <c r="F74" s="69" t="s">
        <v>188</v>
      </c>
      <c r="G74" s="121"/>
      <c r="H74" s="121">
        <v>29387</v>
      </c>
      <c r="I74" s="121">
        <v>29387</v>
      </c>
      <c r="J74" s="70"/>
      <c r="K74" s="70"/>
      <c r="L74" s="125">
        <f t="shared" si="3"/>
        <v>29387</v>
      </c>
    </row>
    <row r="75" spans="1:12" ht="12.75">
      <c r="A75" s="69" t="s">
        <v>171</v>
      </c>
      <c r="B75" s="69" t="s">
        <v>184</v>
      </c>
      <c r="C75" s="69" t="s">
        <v>191</v>
      </c>
      <c r="D75" s="69" t="s">
        <v>224</v>
      </c>
      <c r="E75" s="69" t="s">
        <v>201</v>
      </c>
      <c r="F75" s="69" t="s">
        <v>186</v>
      </c>
      <c r="G75" s="70">
        <v>183622</v>
      </c>
      <c r="H75" s="121">
        <v>-16104.62</v>
      </c>
      <c r="I75" s="121">
        <v>-16104.62</v>
      </c>
      <c r="J75" s="70"/>
      <c r="K75" s="70"/>
      <c r="L75" s="125">
        <f t="shared" si="3"/>
        <v>167517.38</v>
      </c>
    </row>
    <row r="76" spans="1:12" ht="12.75">
      <c r="A76" s="69" t="s">
        <v>171</v>
      </c>
      <c r="B76" s="69" t="s">
        <v>184</v>
      </c>
      <c r="C76" s="69" t="s">
        <v>191</v>
      </c>
      <c r="D76" s="69" t="s">
        <v>225</v>
      </c>
      <c r="E76" s="69" t="s">
        <v>201</v>
      </c>
      <c r="F76" s="69" t="s">
        <v>186</v>
      </c>
      <c r="G76" s="70">
        <v>24878</v>
      </c>
      <c r="H76" s="121"/>
      <c r="I76" s="121"/>
      <c r="J76" s="70"/>
      <c r="K76" s="70"/>
      <c r="L76" s="125">
        <f t="shared" si="3"/>
        <v>24878</v>
      </c>
    </row>
    <row r="77" spans="1:12" ht="12.75">
      <c r="A77" s="69" t="s">
        <v>171</v>
      </c>
      <c r="B77" s="69" t="s">
        <v>184</v>
      </c>
      <c r="C77" s="69" t="s">
        <v>191</v>
      </c>
      <c r="D77" s="69" t="s">
        <v>248</v>
      </c>
      <c r="E77" s="69" t="s">
        <v>201</v>
      </c>
      <c r="F77" s="69" t="s">
        <v>186</v>
      </c>
      <c r="G77" s="70"/>
      <c r="H77" s="121"/>
      <c r="I77" s="121"/>
      <c r="J77" s="70"/>
      <c r="K77" s="70"/>
      <c r="L77" s="125">
        <f t="shared" si="3"/>
        <v>0</v>
      </c>
    </row>
    <row r="78" spans="1:12" ht="12.75">
      <c r="A78" s="69" t="s">
        <v>171</v>
      </c>
      <c r="B78" s="69" t="s">
        <v>184</v>
      </c>
      <c r="C78" s="69" t="s">
        <v>191</v>
      </c>
      <c r="D78" s="69" t="s">
        <v>226</v>
      </c>
      <c r="E78" s="69" t="s">
        <v>201</v>
      </c>
      <c r="F78" s="69" t="s">
        <v>186</v>
      </c>
      <c r="G78" s="70">
        <v>11500</v>
      </c>
      <c r="H78" s="121">
        <v>-5655.4</v>
      </c>
      <c r="I78" s="121">
        <v>-5655.4</v>
      </c>
      <c r="J78" s="70"/>
      <c r="K78" s="70"/>
      <c r="L78" s="125">
        <f t="shared" si="3"/>
        <v>5844.6</v>
      </c>
    </row>
    <row r="79" spans="1:12" ht="12.75">
      <c r="A79" s="69" t="s">
        <v>171</v>
      </c>
      <c r="B79" s="69" t="s">
        <v>184</v>
      </c>
      <c r="C79" s="69" t="s">
        <v>191</v>
      </c>
      <c r="D79" s="69" t="s">
        <v>224</v>
      </c>
      <c r="E79" s="69" t="s">
        <v>202</v>
      </c>
      <c r="F79" s="69" t="s">
        <v>186</v>
      </c>
      <c r="G79" s="70">
        <v>99800</v>
      </c>
      <c r="H79" s="121">
        <v>57850</v>
      </c>
      <c r="I79" s="121">
        <v>57850</v>
      </c>
      <c r="J79" s="70"/>
      <c r="K79" s="70"/>
      <c r="L79" s="125">
        <f t="shared" si="3"/>
        <v>157650</v>
      </c>
    </row>
    <row r="80" spans="1:12" ht="12.75">
      <c r="A80" s="69" t="s">
        <v>171</v>
      </c>
      <c r="B80" s="69" t="s">
        <v>184</v>
      </c>
      <c r="C80" s="69" t="s">
        <v>191</v>
      </c>
      <c r="D80" s="69" t="s">
        <v>224</v>
      </c>
      <c r="E80" s="69" t="s">
        <v>202</v>
      </c>
      <c r="F80" s="69" t="s">
        <v>188</v>
      </c>
      <c r="G80" s="70">
        <v>36993</v>
      </c>
      <c r="H80" s="121"/>
      <c r="I80" s="121"/>
      <c r="J80" s="70"/>
      <c r="K80" s="70"/>
      <c r="L80" s="125">
        <f t="shared" si="3"/>
        <v>36993</v>
      </c>
    </row>
    <row r="81" spans="1:12" ht="12.75">
      <c r="A81" s="69" t="s">
        <v>171</v>
      </c>
      <c r="B81" s="69" t="s">
        <v>184</v>
      </c>
      <c r="C81" s="69" t="s">
        <v>191</v>
      </c>
      <c r="D81" s="69" t="s">
        <v>224</v>
      </c>
      <c r="E81" s="69" t="s">
        <v>203</v>
      </c>
      <c r="F81" s="69" t="s">
        <v>188</v>
      </c>
      <c r="G81" s="70">
        <v>36007</v>
      </c>
      <c r="H81" s="121">
        <v>-51007</v>
      </c>
      <c r="I81" s="121">
        <v>-51007</v>
      </c>
      <c r="J81" s="70"/>
      <c r="K81" s="70"/>
      <c r="L81" s="125">
        <f t="shared" si="3"/>
        <v>-15000</v>
      </c>
    </row>
    <row r="82" spans="1:12" ht="12.75">
      <c r="A82" s="69" t="s">
        <v>171</v>
      </c>
      <c r="B82" s="69" t="s">
        <v>184</v>
      </c>
      <c r="C82" s="69" t="s">
        <v>191</v>
      </c>
      <c r="D82" s="69" t="s">
        <v>224</v>
      </c>
      <c r="E82" s="69" t="s">
        <v>203</v>
      </c>
      <c r="F82" s="69" t="s">
        <v>188</v>
      </c>
      <c r="G82" s="70">
        <v>50000</v>
      </c>
      <c r="H82" s="70"/>
      <c r="I82" s="70"/>
      <c r="J82" s="70"/>
      <c r="K82" s="70"/>
      <c r="L82" s="125">
        <f t="shared" si="3"/>
        <v>50000</v>
      </c>
    </row>
    <row r="83" spans="1:12" ht="12.75">
      <c r="A83" s="69" t="s">
        <v>171</v>
      </c>
      <c r="B83" s="69" t="s">
        <v>184</v>
      </c>
      <c r="C83" s="69" t="s">
        <v>191</v>
      </c>
      <c r="D83" s="69" t="s">
        <v>224</v>
      </c>
      <c r="E83" s="69" t="s">
        <v>203</v>
      </c>
      <c r="F83" s="69" t="s">
        <v>186</v>
      </c>
      <c r="G83" s="70">
        <v>296000</v>
      </c>
      <c r="H83" s="70">
        <v>27364.28</v>
      </c>
      <c r="I83" s="70">
        <v>27364.28</v>
      </c>
      <c r="J83" s="70"/>
      <c r="K83" s="70"/>
      <c r="L83" s="125">
        <f t="shared" si="3"/>
        <v>323364.28</v>
      </c>
    </row>
    <row r="84" spans="1:12" ht="12.75">
      <c r="A84" s="69"/>
      <c r="B84" s="69"/>
      <c r="C84" s="69"/>
      <c r="D84" s="69"/>
      <c r="E84" s="69"/>
      <c r="F84" s="69"/>
      <c r="G84" s="70"/>
      <c r="H84" s="70"/>
      <c r="I84" s="70"/>
      <c r="J84" s="70"/>
      <c r="K84" s="70"/>
      <c r="L84" s="70"/>
    </row>
    <row r="85" spans="1:12" ht="12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12.75">
      <c r="A86" s="241" t="s">
        <v>204</v>
      </c>
      <c r="B86" s="241"/>
      <c r="C86" s="241"/>
      <c r="D86" s="241"/>
      <c r="E86" s="241"/>
      <c r="F86" s="236"/>
      <c r="G86" s="236"/>
      <c r="H86" s="72"/>
      <c r="I86" s="236" t="s">
        <v>163</v>
      </c>
      <c r="J86" s="236"/>
      <c r="K86" s="73"/>
      <c r="L86" s="73"/>
    </row>
    <row r="87" spans="1:12" ht="12.75">
      <c r="A87" s="72"/>
      <c r="B87" s="72"/>
      <c r="C87" s="72"/>
      <c r="D87" s="72"/>
      <c r="E87" s="72"/>
      <c r="F87" s="71"/>
      <c r="G87" s="71" t="s">
        <v>13</v>
      </c>
      <c r="H87" s="72"/>
      <c r="I87" s="234" t="s">
        <v>14</v>
      </c>
      <c r="J87" s="234"/>
      <c r="K87" s="72"/>
      <c r="L87" s="72"/>
    </row>
    <row r="88" spans="1:12" ht="12.75">
      <c r="A88" s="235" t="s">
        <v>205</v>
      </c>
      <c r="B88" s="235"/>
      <c r="C88" s="235"/>
      <c r="D88" s="235"/>
      <c r="E88" s="235"/>
      <c r="F88" s="236"/>
      <c r="G88" s="236"/>
      <c r="H88" s="72"/>
      <c r="I88" s="236" t="s">
        <v>259</v>
      </c>
      <c r="J88" s="236"/>
      <c r="K88" s="72"/>
      <c r="L88" s="72"/>
    </row>
    <row r="89" spans="1:12" ht="12.75">
      <c r="A89" s="72"/>
      <c r="B89" s="72"/>
      <c r="C89" s="72"/>
      <c r="D89" s="72"/>
      <c r="E89" s="72"/>
      <c r="F89" s="71"/>
      <c r="G89" s="71" t="s">
        <v>13</v>
      </c>
      <c r="H89" s="72"/>
      <c r="I89" s="234" t="s">
        <v>14</v>
      </c>
      <c r="J89" s="234"/>
      <c r="K89" s="72"/>
      <c r="L89" s="72"/>
    </row>
    <row r="90" spans="1:12" ht="12.75">
      <c r="A90" s="235" t="s">
        <v>206</v>
      </c>
      <c r="B90" s="235"/>
      <c r="C90" s="235"/>
      <c r="D90" s="235"/>
      <c r="E90" s="235"/>
      <c r="F90" s="236"/>
      <c r="G90" s="236"/>
      <c r="H90" s="72"/>
      <c r="I90" s="236"/>
      <c r="J90" s="236"/>
      <c r="K90" s="72"/>
      <c r="L90" s="72"/>
    </row>
    <row r="91" spans="1:12" ht="12.75">
      <c r="A91" s="72"/>
      <c r="B91" s="72"/>
      <c r="C91" s="72"/>
      <c r="D91" s="72"/>
      <c r="E91" s="72"/>
      <c r="F91" s="71"/>
      <c r="G91" s="71" t="s">
        <v>13</v>
      </c>
      <c r="H91" s="72"/>
      <c r="I91" s="234" t="s">
        <v>14</v>
      </c>
      <c r="J91" s="234"/>
      <c r="K91" s="72"/>
      <c r="L91" s="72"/>
    </row>
    <row r="92" spans="1:12" ht="12.75">
      <c r="A92" s="237" t="s">
        <v>261</v>
      </c>
      <c r="B92" s="237"/>
      <c r="C92" s="237"/>
      <c r="D92" s="237"/>
      <c r="E92" s="237"/>
      <c r="F92" s="72"/>
      <c r="G92" s="72"/>
      <c r="H92" s="72"/>
      <c r="I92" s="72"/>
      <c r="J92" s="72"/>
      <c r="K92" s="72"/>
      <c r="L92" s="72"/>
    </row>
    <row r="98" spans="1:12" ht="15.75">
      <c r="A98" s="253" t="s">
        <v>168</v>
      </c>
      <c r="B98" s="253"/>
      <c r="C98" s="253"/>
      <c r="D98" s="253"/>
      <c r="E98" s="253"/>
      <c r="F98" s="253"/>
      <c r="G98" s="253"/>
      <c r="H98" s="253"/>
      <c r="I98" s="253"/>
      <c r="J98" s="53"/>
      <c r="K98" s="54"/>
      <c r="L98" s="55" t="s">
        <v>16</v>
      </c>
    </row>
    <row r="99" spans="1:12" ht="15.75">
      <c r="A99" s="56"/>
      <c r="B99" s="56"/>
      <c r="C99" s="56"/>
      <c r="D99" s="56"/>
      <c r="E99" s="56"/>
      <c r="F99" s="56"/>
      <c r="G99" s="56"/>
      <c r="H99" s="56"/>
      <c r="I99" s="56"/>
      <c r="J99" s="57"/>
      <c r="K99" s="58" t="s">
        <v>17</v>
      </c>
      <c r="L99" s="59" t="s">
        <v>266</v>
      </c>
    </row>
    <row r="100" spans="1:12" ht="39">
      <c r="A100" s="254" t="s">
        <v>169</v>
      </c>
      <c r="B100" s="254"/>
      <c r="C100" s="254"/>
      <c r="D100" s="254"/>
      <c r="E100" s="254"/>
      <c r="F100" s="254"/>
      <c r="G100" s="255" t="s">
        <v>160</v>
      </c>
      <c r="H100" s="256"/>
      <c r="I100" s="256"/>
      <c r="J100" s="256"/>
      <c r="K100" s="58" t="s">
        <v>170</v>
      </c>
      <c r="L100" s="59" t="s">
        <v>171</v>
      </c>
    </row>
    <row r="101" spans="1:12" ht="13.5">
      <c r="A101" s="254" t="s">
        <v>172</v>
      </c>
      <c r="B101" s="254"/>
      <c r="C101" s="254"/>
      <c r="D101" s="254"/>
      <c r="E101" s="254"/>
      <c r="F101" s="254"/>
      <c r="G101" s="255" t="s">
        <v>173</v>
      </c>
      <c r="H101" s="256"/>
      <c r="I101" s="256"/>
      <c r="J101" s="256"/>
      <c r="K101" s="60"/>
      <c r="L101" s="61"/>
    </row>
    <row r="102" spans="1:12" ht="12.75">
      <c r="A102" s="254" t="s">
        <v>174</v>
      </c>
      <c r="B102" s="254"/>
      <c r="C102" s="254"/>
      <c r="D102" s="123"/>
      <c r="E102" s="123"/>
      <c r="F102" s="123"/>
      <c r="G102" s="63"/>
      <c r="H102" s="63"/>
      <c r="I102" s="63"/>
      <c r="J102" s="64"/>
      <c r="K102" s="58"/>
      <c r="L102" s="65"/>
    </row>
    <row r="103" spans="1:12" ht="12.75">
      <c r="A103" s="246" t="s">
        <v>175</v>
      </c>
      <c r="B103" s="247"/>
      <c r="C103" s="247"/>
      <c r="D103" s="247"/>
      <c r="E103" s="246" t="s">
        <v>176</v>
      </c>
      <c r="F103" s="246" t="s">
        <v>216</v>
      </c>
      <c r="G103" s="242" t="s">
        <v>264</v>
      </c>
      <c r="H103" s="242" t="s">
        <v>268</v>
      </c>
      <c r="I103" s="250" t="s">
        <v>177</v>
      </c>
      <c r="J103" s="251"/>
      <c r="K103" s="252"/>
      <c r="L103" s="242" t="s">
        <v>269</v>
      </c>
    </row>
    <row r="104" spans="1:12" ht="38.25">
      <c r="A104" s="248"/>
      <c r="B104" s="249"/>
      <c r="C104" s="249"/>
      <c r="D104" s="249"/>
      <c r="E104" s="248"/>
      <c r="F104" s="248"/>
      <c r="G104" s="243"/>
      <c r="H104" s="243"/>
      <c r="I104" s="66" t="s">
        <v>178</v>
      </c>
      <c r="J104" s="66" t="s">
        <v>179</v>
      </c>
      <c r="K104" s="66" t="s">
        <v>180</v>
      </c>
      <c r="L104" s="243"/>
    </row>
    <row r="105" spans="1:12" ht="12.75">
      <c r="A105" s="238" t="s">
        <v>181</v>
      </c>
      <c r="B105" s="239"/>
      <c r="C105" s="239"/>
      <c r="D105" s="239"/>
      <c r="E105" s="239"/>
      <c r="F105" s="240"/>
      <c r="G105" s="67"/>
      <c r="H105" s="67">
        <f>I105+J105</f>
        <v>0</v>
      </c>
      <c r="I105" s="67">
        <v>0</v>
      </c>
      <c r="J105" s="67">
        <v>0</v>
      </c>
      <c r="K105" s="67">
        <v>0</v>
      </c>
      <c r="L105" s="67"/>
    </row>
    <row r="106" spans="1:12" ht="12.75">
      <c r="A106" s="238" t="s">
        <v>182</v>
      </c>
      <c r="B106" s="239"/>
      <c r="C106" s="239"/>
      <c r="D106" s="239"/>
      <c r="E106" s="239"/>
      <c r="F106" s="240"/>
      <c r="G106" s="68">
        <f>SUM(G107:G109)</f>
        <v>4793000</v>
      </c>
      <c r="H106" s="68">
        <f>SUM(H107:H109)</f>
        <v>0</v>
      </c>
      <c r="I106" s="68">
        <f>SUM(I107:I109)</f>
        <v>0</v>
      </c>
      <c r="J106" s="68">
        <f>SUM(J107:J109)</f>
        <v>0</v>
      </c>
      <c r="K106" s="68">
        <f>SUM(K107:K109)</f>
        <v>0</v>
      </c>
      <c r="L106" s="68">
        <f>G106+H106</f>
        <v>4793000</v>
      </c>
    </row>
    <row r="107" spans="1:12" ht="12.75">
      <c r="A107" s="69" t="s">
        <v>171</v>
      </c>
      <c r="B107" s="244" t="s">
        <v>183</v>
      </c>
      <c r="C107" s="245"/>
      <c r="D107" s="69" t="s">
        <v>184</v>
      </c>
      <c r="E107" s="69" t="s">
        <v>185</v>
      </c>
      <c r="F107" s="69" t="s">
        <v>186</v>
      </c>
      <c r="G107" s="70">
        <v>4633000</v>
      </c>
      <c r="H107" s="70"/>
      <c r="I107" s="70"/>
      <c r="J107" s="70">
        <v>0</v>
      </c>
      <c r="K107" s="70">
        <v>0</v>
      </c>
      <c r="L107" s="70">
        <f>G107+H107</f>
        <v>4633000</v>
      </c>
    </row>
    <row r="108" spans="1:12" ht="12.75">
      <c r="A108" s="69" t="s">
        <v>171</v>
      </c>
      <c r="B108" s="244" t="s">
        <v>183</v>
      </c>
      <c r="C108" s="245"/>
      <c r="D108" s="69" t="s">
        <v>184</v>
      </c>
      <c r="E108" s="69" t="s">
        <v>187</v>
      </c>
      <c r="F108" s="69" t="s">
        <v>188</v>
      </c>
      <c r="G108" s="70">
        <v>160000</v>
      </c>
      <c r="H108" s="70"/>
      <c r="I108" s="70"/>
      <c r="J108" s="70"/>
      <c r="K108" s="70"/>
      <c r="L108" s="70">
        <f>G108+H108</f>
        <v>160000</v>
      </c>
    </row>
    <row r="109" spans="1:12" ht="12.75">
      <c r="A109" s="69"/>
      <c r="B109" s="244" t="s">
        <v>189</v>
      </c>
      <c r="C109" s="245"/>
      <c r="D109" s="69" t="s">
        <v>189</v>
      </c>
      <c r="E109" s="69"/>
      <c r="F109" s="69"/>
      <c r="G109" s="70">
        <v>0</v>
      </c>
      <c r="H109" s="70">
        <f>I109+J109</f>
        <v>0</v>
      </c>
      <c r="I109" s="70">
        <v>0</v>
      </c>
      <c r="J109" s="70">
        <v>0</v>
      </c>
      <c r="K109" s="70">
        <v>0</v>
      </c>
      <c r="L109" s="70"/>
    </row>
    <row r="110" spans="1:12" ht="12.75">
      <c r="A110" s="238" t="s">
        <v>190</v>
      </c>
      <c r="B110" s="239"/>
      <c r="C110" s="239"/>
      <c r="D110" s="239"/>
      <c r="E110" s="239"/>
      <c r="F110" s="240"/>
      <c r="G110" s="68">
        <f aca="true" t="shared" si="4" ref="G110:L110">SUM(G111:G135)</f>
        <v>4793000</v>
      </c>
      <c r="H110" s="68">
        <f t="shared" si="4"/>
        <v>0</v>
      </c>
      <c r="I110" s="68">
        <f t="shared" si="4"/>
        <v>0</v>
      </c>
      <c r="J110" s="68">
        <f t="shared" si="4"/>
        <v>0</v>
      </c>
      <c r="K110" s="68">
        <f t="shared" si="4"/>
        <v>0</v>
      </c>
      <c r="L110" s="68">
        <f t="shared" si="4"/>
        <v>4793000</v>
      </c>
    </row>
    <row r="111" spans="1:13" ht="12.75">
      <c r="A111" s="69" t="s">
        <v>171</v>
      </c>
      <c r="B111" s="69" t="s">
        <v>184</v>
      </c>
      <c r="C111" s="69" t="s">
        <v>191</v>
      </c>
      <c r="D111" s="69" t="s">
        <v>221</v>
      </c>
      <c r="E111" s="69" t="s">
        <v>193</v>
      </c>
      <c r="F111" s="69" t="s">
        <v>186</v>
      </c>
      <c r="G111" s="70">
        <v>2030720</v>
      </c>
      <c r="H111" s="70"/>
      <c r="I111" s="70"/>
      <c r="J111" s="70"/>
      <c r="K111" s="70"/>
      <c r="L111" s="125">
        <f aca="true" t="shared" si="5" ref="L111:L134">G111+H111</f>
        <v>2030720</v>
      </c>
      <c r="M111" s="124"/>
    </row>
    <row r="112" spans="1:12" ht="12.75">
      <c r="A112" s="69" t="s">
        <v>171</v>
      </c>
      <c r="B112" s="69" t="s">
        <v>184</v>
      </c>
      <c r="C112" s="69" t="s">
        <v>191</v>
      </c>
      <c r="D112" s="69" t="s">
        <v>221</v>
      </c>
      <c r="E112" s="69" t="s">
        <v>193</v>
      </c>
      <c r="F112" s="69" t="s">
        <v>188</v>
      </c>
      <c r="G112" s="70">
        <v>36870</v>
      </c>
      <c r="H112" s="70"/>
      <c r="I112" s="70"/>
      <c r="J112" s="70"/>
      <c r="K112" s="70"/>
      <c r="L112" s="125">
        <f t="shared" si="5"/>
        <v>36870</v>
      </c>
    </row>
    <row r="113" spans="1:12" ht="12.75">
      <c r="A113" s="69" t="s">
        <v>171</v>
      </c>
      <c r="B113" s="69" t="s">
        <v>184</v>
      </c>
      <c r="C113" s="69" t="s">
        <v>191</v>
      </c>
      <c r="D113" s="69" t="s">
        <v>222</v>
      </c>
      <c r="E113" s="69" t="s">
        <v>194</v>
      </c>
      <c r="F113" s="69" t="s">
        <v>186</v>
      </c>
      <c r="G113" s="70">
        <f>63000+30000</f>
        <v>93000</v>
      </c>
      <c r="H113" s="121"/>
      <c r="I113" s="121"/>
      <c r="J113" s="70"/>
      <c r="K113" s="70"/>
      <c r="L113" s="125">
        <f t="shared" si="5"/>
        <v>93000</v>
      </c>
    </row>
    <row r="114" spans="1:12" ht="12.75">
      <c r="A114" s="69" t="s">
        <v>171</v>
      </c>
      <c r="B114" s="69" t="s">
        <v>184</v>
      </c>
      <c r="C114" s="69" t="s">
        <v>191</v>
      </c>
      <c r="D114" s="69" t="s">
        <v>223</v>
      </c>
      <c r="E114" s="69" t="s">
        <v>195</v>
      </c>
      <c r="F114" s="69" t="s">
        <v>186</v>
      </c>
      <c r="G114" s="70">
        <v>613280</v>
      </c>
      <c r="H114" s="121"/>
      <c r="I114" s="121"/>
      <c r="J114" s="70"/>
      <c r="K114" s="70"/>
      <c r="L114" s="125">
        <f t="shared" si="5"/>
        <v>613280</v>
      </c>
    </row>
    <row r="115" spans="1:13" ht="12.75">
      <c r="A115" s="69" t="s">
        <v>171</v>
      </c>
      <c r="B115" s="69" t="s">
        <v>184</v>
      </c>
      <c r="C115" s="69" t="s">
        <v>191</v>
      </c>
      <c r="D115" s="69" t="s">
        <v>223</v>
      </c>
      <c r="E115" s="69" t="s">
        <v>195</v>
      </c>
      <c r="F115" s="69" t="s">
        <v>188</v>
      </c>
      <c r="G115" s="70">
        <v>11130</v>
      </c>
      <c r="H115" s="121"/>
      <c r="I115" s="121"/>
      <c r="J115" s="70"/>
      <c r="K115" s="70"/>
      <c r="L115" s="125">
        <f t="shared" si="5"/>
        <v>11130</v>
      </c>
      <c r="M115" s="124"/>
    </row>
    <row r="116" spans="1:12" ht="12.75">
      <c r="A116" s="69" t="s">
        <v>171</v>
      </c>
      <c r="B116" s="69" t="s">
        <v>184</v>
      </c>
      <c r="C116" s="69" t="s">
        <v>191</v>
      </c>
      <c r="D116" s="69" t="s">
        <v>224</v>
      </c>
      <c r="E116" s="69" t="s">
        <v>196</v>
      </c>
      <c r="F116" s="69" t="s">
        <v>186</v>
      </c>
      <c r="G116" s="70">
        <v>60100</v>
      </c>
      <c r="H116" s="121"/>
      <c r="I116" s="121"/>
      <c r="J116" s="70"/>
      <c r="K116" s="70"/>
      <c r="L116" s="125">
        <f t="shared" si="5"/>
        <v>60100</v>
      </c>
    </row>
    <row r="117" spans="1:12" ht="12.75">
      <c r="A117" s="69" t="s">
        <v>171</v>
      </c>
      <c r="B117" s="69" t="s">
        <v>184</v>
      </c>
      <c r="C117" s="69" t="s">
        <v>191</v>
      </c>
      <c r="D117" s="69" t="s">
        <v>224</v>
      </c>
      <c r="E117" s="69" t="s">
        <v>197</v>
      </c>
      <c r="F117" s="69" t="s">
        <v>186</v>
      </c>
      <c r="G117" s="70">
        <v>24000</v>
      </c>
      <c r="H117" s="121"/>
      <c r="I117" s="121"/>
      <c r="J117" s="70"/>
      <c r="K117" s="70"/>
      <c r="L117" s="125">
        <f t="shared" si="5"/>
        <v>24000</v>
      </c>
    </row>
    <row r="118" spans="1:12" ht="12.75">
      <c r="A118" s="69" t="s">
        <v>171</v>
      </c>
      <c r="B118" s="69" t="s">
        <v>184</v>
      </c>
      <c r="C118" s="69" t="s">
        <v>191</v>
      </c>
      <c r="D118" s="69" t="s">
        <v>224</v>
      </c>
      <c r="E118" s="69" t="s">
        <v>198</v>
      </c>
      <c r="F118" s="69" t="s">
        <v>186</v>
      </c>
      <c r="G118" s="70">
        <v>1235557.41</v>
      </c>
      <c r="H118" s="121"/>
      <c r="I118" s="121"/>
      <c r="J118" s="70"/>
      <c r="K118" s="70"/>
      <c r="L118" s="125">
        <f t="shared" si="5"/>
        <v>1235557.41</v>
      </c>
    </row>
    <row r="119" spans="1:12" ht="12.75">
      <c r="A119" s="69" t="s">
        <v>171</v>
      </c>
      <c r="B119" s="69" t="s">
        <v>184</v>
      </c>
      <c r="C119" s="69" t="s">
        <v>191</v>
      </c>
      <c r="D119" s="69" t="s">
        <v>224</v>
      </c>
      <c r="E119" s="69" t="s">
        <v>198</v>
      </c>
      <c r="F119" s="69" t="s">
        <v>186</v>
      </c>
      <c r="G119" s="70">
        <v>36350</v>
      </c>
      <c r="H119" s="121"/>
      <c r="I119" s="121"/>
      <c r="J119" s="70"/>
      <c r="K119" s="70"/>
      <c r="L119" s="125">
        <f t="shared" si="5"/>
        <v>36350</v>
      </c>
    </row>
    <row r="120" spans="1:12" ht="12.75">
      <c r="A120" s="69" t="s">
        <v>171</v>
      </c>
      <c r="B120" s="69" t="s">
        <v>184</v>
      </c>
      <c r="C120" s="69" t="s">
        <v>191</v>
      </c>
      <c r="D120" s="69" t="s">
        <v>224</v>
      </c>
      <c r="E120" s="69" t="s">
        <v>198</v>
      </c>
      <c r="F120" s="69" t="s">
        <v>188</v>
      </c>
      <c r="G120" s="70"/>
      <c r="H120" s="121"/>
      <c r="I120" s="121"/>
      <c r="J120" s="70"/>
      <c r="K120" s="70"/>
      <c r="L120" s="125">
        <f t="shared" si="5"/>
        <v>0</v>
      </c>
    </row>
    <row r="121" spans="1:12" ht="12.75">
      <c r="A121" s="69" t="s">
        <v>171</v>
      </c>
      <c r="B121" s="69" t="s">
        <v>184</v>
      </c>
      <c r="C121" s="69" t="s">
        <v>191</v>
      </c>
      <c r="D121" s="69" t="s">
        <v>224</v>
      </c>
      <c r="E121" s="69" t="s">
        <v>199</v>
      </c>
      <c r="F121" s="69" t="s">
        <v>188</v>
      </c>
      <c r="G121" s="70"/>
      <c r="H121" s="121"/>
      <c r="I121" s="121"/>
      <c r="J121" s="70"/>
      <c r="K121" s="70"/>
      <c r="L121" s="125">
        <f t="shared" si="5"/>
        <v>0</v>
      </c>
    </row>
    <row r="122" spans="1:12" ht="12.75">
      <c r="A122" s="69" t="s">
        <v>171</v>
      </c>
      <c r="B122" s="69" t="s">
        <v>184</v>
      </c>
      <c r="C122" s="69" t="s">
        <v>191</v>
      </c>
      <c r="D122" s="69" t="s">
        <v>224</v>
      </c>
      <c r="E122" s="69" t="s">
        <v>199</v>
      </c>
      <c r="F122" s="69" t="s">
        <v>186</v>
      </c>
      <c r="G122" s="70">
        <v>60000</v>
      </c>
      <c r="H122" s="121"/>
      <c r="I122" s="121"/>
      <c r="J122" s="70"/>
      <c r="K122" s="70"/>
      <c r="L122" s="125">
        <f t="shared" si="5"/>
        <v>60000</v>
      </c>
    </row>
    <row r="123" spans="1:12" ht="12.75">
      <c r="A123" s="69" t="s">
        <v>171</v>
      </c>
      <c r="B123" s="69" t="s">
        <v>184</v>
      </c>
      <c r="C123" s="69" t="s">
        <v>191</v>
      </c>
      <c r="D123" s="69" t="s">
        <v>224</v>
      </c>
      <c r="E123" s="69" t="s">
        <v>200</v>
      </c>
      <c r="F123" s="69" t="s">
        <v>186</v>
      </c>
      <c r="G123" s="121">
        <f>305040+15000+25000</f>
        <v>345040</v>
      </c>
      <c r="H123" s="121"/>
      <c r="I123" s="121"/>
      <c r="J123" s="70"/>
      <c r="K123" s="70"/>
      <c r="L123" s="125">
        <f t="shared" si="5"/>
        <v>345040</v>
      </c>
    </row>
    <row r="124" spans="1:12" ht="12.75">
      <c r="A124" s="69" t="s">
        <v>171</v>
      </c>
      <c r="B124" s="69" t="s">
        <v>184</v>
      </c>
      <c r="C124" s="69" t="s">
        <v>191</v>
      </c>
      <c r="D124" s="69" t="s">
        <v>224</v>
      </c>
      <c r="E124" s="69" t="s">
        <v>200</v>
      </c>
      <c r="F124" s="69" t="s">
        <v>188</v>
      </c>
      <c r="G124" s="121"/>
      <c r="H124" s="121"/>
      <c r="I124" s="121"/>
      <c r="J124" s="70"/>
      <c r="K124" s="70"/>
      <c r="L124" s="125">
        <f t="shared" si="5"/>
        <v>0</v>
      </c>
    </row>
    <row r="125" spans="1:12" ht="12.75">
      <c r="A125" s="69" t="s">
        <v>171</v>
      </c>
      <c r="B125" s="69" t="s">
        <v>184</v>
      </c>
      <c r="C125" s="69" t="s">
        <v>191</v>
      </c>
      <c r="D125" s="69" t="s">
        <v>224</v>
      </c>
      <c r="E125" s="69" t="s">
        <v>201</v>
      </c>
      <c r="F125" s="69" t="s">
        <v>188</v>
      </c>
      <c r="G125" s="121"/>
      <c r="H125" s="121"/>
      <c r="I125" s="121"/>
      <c r="J125" s="70"/>
      <c r="K125" s="70"/>
      <c r="L125" s="125">
        <f t="shared" si="5"/>
        <v>0</v>
      </c>
    </row>
    <row r="126" spans="1:12" ht="12.75">
      <c r="A126" s="69" t="s">
        <v>171</v>
      </c>
      <c r="B126" s="69" t="s">
        <v>184</v>
      </c>
      <c r="C126" s="69" t="s">
        <v>191</v>
      </c>
      <c r="D126" s="69" t="s">
        <v>224</v>
      </c>
      <c r="E126" s="69" t="s">
        <v>201</v>
      </c>
      <c r="F126" s="69" t="s">
        <v>186</v>
      </c>
      <c r="G126" s="70">
        <v>80000</v>
      </c>
      <c r="H126" s="121"/>
      <c r="I126" s="121"/>
      <c r="J126" s="70"/>
      <c r="K126" s="70"/>
      <c r="L126" s="125">
        <f t="shared" si="5"/>
        <v>80000</v>
      </c>
    </row>
    <row r="127" spans="1:12" ht="12.75">
      <c r="A127" s="69" t="s">
        <v>171</v>
      </c>
      <c r="B127" s="69" t="s">
        <v>184</v>
      </c>
      <c r="C127" s="69" t="s">
        <v>191</v>
      </c>
      <c r="D127" s="69" t="s">
        <v>225</v>
      </c>
      <c r="E127" s="69" t="s">
        <v>201</v>
      </c>
      <c r="F127" s="69" t="s">
        <v>186</v>
      </c>
      <c r="G127" s="70">
        <v>24878</v>
      </c>
      <c r="H127" s="121"/>
      <c r="I127" s="121"/>
      <c r="J127" s="70"/>
      <c r="K127" s="70"/>
      <c r="L127" s="125">
        <f t="shared" si="5"/>
        <v>24878</v>
      </c>
    </row>
    <row r="128" spans="1:12" ht="12.75">
      <c r="A128" s="69" t="s">
        <v>171</v>
      </c>
      <c r="B128" s="69" t="s">
        <v>184</v>
      </c>
      <c r="C128" s="69" t="s">
        <v>191</v>
      </c>
      <c r="D128" s="69" t="s">
        <v>248</v>
      </c>
      <c r="E128" s="69" t="s">
        <v>201</v>
      </c>
      <c r="F128" s="69" t="s">
        <v>186</v>
      </c>
      <c r="G128" s="70"/>
      <c r="H128" s="121"/>
      <c r="I128" s="121"/>
      <c r="J128" s="70"/>
      <c r="K128" s="70"/>
      <c r="L128" s="125">
        <f t="shared" si="5"/>
        <v>0</v>
      </c>
    </row>
    <row r="129" spans="1:12" ht="12.75">
      <c r="A129" s="69" t="s">
        <v>171</v>
      </c>
      <c r="B129" s="69" t="s">
        <v>184</v>
      </c>
      <c r="C129" s="69" t="s">
        <v>191</v>
      </c>
      <c r="D129" s="69" t="s">
        <v>226</v>
      </c>
      <c r="E129" s="69" t="s">
        <v>201</v>
      </c>
      <c r="F129" s="69" t="s">
        <v>186</v>
      </c>
      <c r="G129" s="70">
        <v>11500</v>
      </c>
      <c r="H129" s="121"/>
      <c r="I129" s="121"/>
      <c r="J129" s="70"/>
      <c r="K129" s="70"/>
      <c r="L129" s="125">
        <f t="shared" si="5"/>
        <v>11500</v>
      </c>
    </row>
    <row r="130" spans="1:12" ht="12.75">
      <c r="A130" s="69" t="s">
        <v>171</v>
      </c>
      <c r="B130" s="69" t="s">
        <v>184</v>
      </c>
      <c r="C130" s="69" t="s">
        <v>191</v>
      </c>
      <c r="D130" s="69" t="s">
        <v>224</v>
      </c>
      <c r="E130" s="69" t="s">
        <v>202</v>
      </c>
      <c r="F130" s="69" t="s">
        <v>186</v>
      </c>
      <c r="G130" s="70"/>
      <c r="H130" s="121"/>
      <c r="I130" s="121"/>
      <c r="J130" s="70"/>
      <c r="K130" s="70"/>
      <c r="L130" s="125">
        <f t="shared" si="5"/>
        <v>0</v>
      </c>
    </row>
    <row r="131" spans="1:12" ht="12.75">
      <c r="A131" s="69" t="s">
        <v>171</v>
      </c>
      <c r="B131" s="69" t="s">
        <v>184</v>
      </c>
      <c r="C131" s="69" t="s">
        <v>191</v>
      </c>
      <c r="D131" s="69" t="s">
        <v>224</v>
      </c>
      <c r="E131" s="69" t="s">
        <v>202</v>
      </c>
      <c r="F131" s="69" t="s">
        <v>188</v>
      </c>
      <c r="G131" s="70">
        <f>36993-11000</f>
        <v>25993</v>
      </c>
      <c r="H131" s="121"/>
      <c r="I131" s="121"/>
      <c r="J131" s="70"/>
      <c r="K131" s="70"/>
      <c r="L131" s="125">
        <f t="shared" si="5"/>
        <v>25993</v>
      </c>
    </row>
    <row r="132" spans="1:12" ht="12.75">
      <c r="A132" s="69" t="s">
        <v>171</v>
      </c>
      <c r="B132" s="69" t="s">
        <v>184</v>
      </c>
      <c r="C132" s="69" t="s">
        <v>191</v>
      </c>
      <c r="D132" s="69" t="s">
        <v>224</v>
      </c>
      <c r="E132" s="69" t="s">
        <v>203</v>
      </c>
      <c r="F132" s="69" t="s">
        <v>188</v>
      </c>
      <c r="G132" s="70">
        <v>36007</v>
      </c>
      <c r="H132" s="121"/>
      <c r="I132" s="121"/>
      <c r="J132" s="70"/>
      <c r="K132" s="70"/>
      <c r="L132" s="125">
        <f t="shared" si="5"/>
        <v>36007</v>
      </c>
    </row>
    <row r="133" spans="1:12" ht="12.75">
      <c r="A133" s="69" t="s">
        <v>171</v>
      </c>
      <c r="B133" s="69" t="s">
        <v>184</v>
      </c>
      <c r="C133" s="69" t="s">
        <v>191</v>
      </c>
      <c r="D133" s="69" t="s">
        <v>224</v>
      </c>
      <c r="E133" s="69" t="s">
        <v>203</v>
      </c>
      <c r="F133" s="69" t="s">
        <v>188</v>
      </c>
      <c r="G133" s="70">
        <v>50000</v>
      </c>
      <c r="H133" s="70"/>
      <c r="I133" s="70"/>
      <c r="J133" s="70"/>
      <c r="K133" s="70"/>
      <c r="L133" s="125">
        <f t="shared" si="5"/>
        <v>50000</v>
      </c>
    </row>
    <row r="134" spans="1:12" ht="12.75">
      <c r="A134" s="69" t="s">
        <v>171</v>
      </c>
      <c r="B134" s="69" t="s">
        <v>184</v>
      </c>
      <c r="C134" s="69" t="s">
        <v>191</v>
      </c>
      <c r="D134" s="69" t="s">
        <v>224</v>
      </c>
      <c r="E134" s="69" t="s">
        <v>203</v>
      </c>
      <c r="F134" s="69" t="s">
        <v>186</v>
      </c>
      <c r="G134" s="70">
        <v>18574.59</v>
      </c>
      <c r="H134" s="70"/>
      <c r="I134" s="70"/>
      <c r="J134" s="70"/>
      <c r="K134" s="70"/>
      <c r="L134" s="125">
        <f t="shared" si="5"/>
        <v>18574.59</v>
      </c>
    </row>
    <row r="135" spans="1:12" ht="12.75">
      <c r="A135" s="69"/>
      <c r="B135" s="69"/>
      <c r="C135" s="69"/>
      <c r="D135" s="69"/>
      <c r="E135" s="69"/>
      <c r="F135" s="69"/>
      <c r="G135" s="70"/>
      <c r="H135" s="70"/>
      <c r="I135" s="70"/>
      <c r="J135" s="70"/>
      <c r="K135" s="70"/>
      <c r="L135" s="70"/>
    </row>
    <row r="136" spans="1:12" ht="12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1:12" ht="12.75">
      <c r="A137" s="241" t="s">
        <v>204</v>
      </c>
      <c r="B137" s="241"/>
      <c r="C137" s="241"/>
      <c r="D137" s="241"/>
      <c r="E137" s="241"/>
      <c r="F137" s="236"/>
      <c r="G137" s="236"/>
      <c r="H137" s="72"/>
      <c r="I137" s="236" t="s">
        <v>163</v>
      </c>
      <c r="J137" s="236"/>
      <c r="K137" s="73"/>
      <c r="L137" s="73"/>
    </row>
    <row r="138" spans="1:12" ht="12.75">
      <c r="A138" s="72"/>
      <c r="B138" s="72"/>
      <c r="C138" s="72"/>
      <c r="D138" s="72"/>
      <c r="E138" s="72"/>
      <c r="F138" s="71"/>
      <c r="G138" s="71" t="s">
        <v>13</v>
      </c>
      <c r="H138" s="72"/>
      <c r="I138" s="234" t="s">
        <v>14</v>
      </c>
      <c r="J138" s="234"/>
      <c r="K138" s="72"/>
      <c r="L138" s="72"/>
    </row>
    <row r="139" spans="1:12" ht="12.75">
      <c r="A139" s="235" t="s">
        <v>205</v>
      </c>
      <c r="B139" s="235"/>
      <c r="C139" s="235"/>
      <c r="D139" s="235"/>
      <c r="E139" s="235"/>
      <c r="F139" s="236"/>
      <c r="G139" s="236"/>
      <c r="H139" s="72"/>
      <c r="I139" s="236" t="s">
        <v>259</v>
      </c>
      <c r="J139" s="236"/>
      <c r="K139" s="72"/>
      <c r="L139" s="72"/>
    </row>
    <row r="140" spans="1:12" ht="12.75">
      <c r="A140" s="72"/>
      <c r="B140" s="72"/>
      <c r="C140" s="72"/>
      <c r="D140" s="72"/>
      <c r="E140" s="72"/>
      <c r="F140" s="71"/>
      <c r="G140" s="71" t="s">
        <v>13</v>
      </c>
      <c r="H140" s="72"/>
      <c r="I140" s="234" t="s">
        <v>14</v>
      </c>
      <c r="J140" s="234"/>
      <c r="K140" s="72"/>
      <c r="L140" s="72"/>
    </row>
    <row r="141" spans="1:12" ht="12.75">
      <c r="A141" s="235" t="s">
        <v>206</v>
      </c>
      <c r="B141" s="235"/>
      <c r="C141" s="235"/>
      <c r="D141" s="235"/>
      <c r="E141" s="235"/>
      <c r="F141" s="236"/>
      <c r="G141" s="236"/>
      <c r="H141" s="72"/>
      <c r="I141" s="236"/>
      <c r="J141" s="236"/>
      <c r="K141" s="72"/>
      <c r="L141" s="72"/>
    </row>
    <row r="142" spans="1:12" ht="12.75">
      <c r="A142" s="72"/>
      <c r="B142" s="72"/>
      <c r="C142" s="72"/>
      <c r="D142" s="72"/>
      <c r="E142" s="72"/>
      <c r="F142" s="71"/>
      <c r="G142" s="71" t="s">
        <v>13</v>
      </c>
      <c r="H142" s="72"/>
      <c r="I142" s="234" t="s">
        <v>14</v>
      </c>
      <c r="J142" s="234"/>
      <c r="K142" s="72"/>
      <c r="L142" s="72"/>
    </row>
    <row r="143" spans="1:12" ht="12.75">
      <c r="A143" s="237" t="s">
        <v>267</v>
      </c>
      <c r="B143" s="237"/>
      <c r="C143" s="237"/>
      <c r="D143" s="237"/>
      <c r="E143" s="237"/>
      <c r="F143" s="72"/>
      <c r="G143" s="72"/>
      <c r="H143" s="72"/>
      <c r="I143" s="72"/>
      <c r="J143" s="72"/>
      <c r="K143" s="72"/>
      <c r="L143" s="72"/>
    </row>
    <row r="148" spans="1:12" ht="15.75">
      <c r="A148" s="253" t="s">
        <v>270</v>
      </c>
      <c r="B148" s="253"/>
      <c r="C148" s="253"/>
      <c r="D148" s="253"/>
      <c r="E148" s="253"/>
      <c r="F148" s="253"/>
      <c r="G148" s="253"/>
      <c r="H148" s="253"/>
      <c r="I148" s="253"/>
      <c r="J148" s="53"/>
      <c r="K148" s="54"/>
      <c r="L148" s="55" t="s">
        <v>16</v>
      </c>
    </row>
    <row r="149" spans="1:12" ht="15.75">
      <c r="A149" s="56"/>
      <c r="B149" s="56"/>
      <c r="C149" s="56"/>
      <c r="D149" s="56"/>
      <c r="E149" s="56"/>
      <c r="F149" s="56"/>
      <c r="G149" s="56"/>
      <c r="H149" s="56"/>
      <c r="I149" s="56"/>
      <c r="J149" s="57"/>
      <c r="K149" s="58" t="s">
        <v>17</v>
      </c>
      <c r="L149" s="59" t="s">
        <v>271</v>
      </c>
    </row>
    <row r="150" spans="1:12" ht="39">
      <c r="A150" s="254" t="s">
        <v>169</v>
      </c>
      <c r="B150" s="254"/>
      <c r="C150" s="254"/>
      <c r="D150" s="254"/>
      <c r="E150" s="254"/>
      <c r="F150" s="254"/>
      <c r="G150" s="255" t="s">
        <v>160</v>
      </c>
      <c r="H150" s="256"/>
      <c r="I150" s="256"/>
      <c r="J150" s="256"/>
      <c r="K150" s="58" t="s">
        <v>170</v>
      </c>
      <c r="L150" s="59" t="s">
        <v>171</v>
      </c>
    </row>
    <row r="151" spans="1:12" ht="13.5">
      <c r="A151" s="254" t="s">
        <v>172</v>
      </c>
      <c r="B151" s="254"/>
      <c r="C151" s="254"/>
      <c r="D151" s="254"/>
      <c r="E151" s="254"/>
      <c r="F151" s="254"/>
      <c r="G151" s="255" t="s">
        <v>173</v>
      </c>
      <c r="H151" s="256"/>
      <c r="I151" s="256"/>
      <c r="J151" s="256"/>
      <c r="K151" s="60"/>
      <c r="L151" s="61"/>
    </row>
    <row r="152" spans="1:12" ht="12.75">
      <c r="A152" s="254" t="s">
        <v>174</v>
      </c>
      <c r="B152" s="254"/>
      <c r="C152" s="254"/>
      <c r="D152" s="126"/>
      <c r="E152" s="126"/>
      <c r="F152" s="126"/>
      <c r="G152" s="63"/>
      <c r="H152" s="63"/>
      <c r="I152" s="63"/>
      <c r="J152" s="64"/>
      <c r="K152" s="58"/>
      <c r="L152" s="65"/>
    </row>
    <row r="153" spans="1:12" ht="12.75">
      <c r="A153" s="246" t="s">
        <v>175</v>
      </c>
      <c r="B153" s="247"/>
      <c r="C153" s="247"/>
      <c r="D153" s="247"/>
      <c r="E153" s="246" t="s">
        <v>176</v>
      </c>
      <c r="F153" s="246" t="s">
        <v>216</v>
      </c>
      <c r="G153" s="242" t="s">
        <v>264</v>
      </c>
      <c r="H153" s="242" t="s">
        <v>268</v>
      </c>
      <c r="I153" s="250" t="s">
        <v>177</v>
      </c>
      <c r="J153" s="251"/>
      <c r="K153" s="252"/>
      <c r="L153" s="242" t="s">
        <v>269</v>
      </c>
    </row>
    <row r="154" spans="1:12" ht="38.25">
      <c r="A154" s="248"/>
      <c r="B154" s="249"/>
      <c r="C154" s="249"/>
      <c r="D154" s="249"/>
      <c r="E154" s="248"/>
      <c r="F154" s="248"/>
      <c r="G154" s="243"/>
      <c r="H154" s="243"/>
      <c r="I154" s="66" t="s">
        <v>178</v>
      </c>
      <c r="J154" s="66" t="s">
        <v>179</v>
      </c>
      <c r="K154" s="66" t="s">
        <v>180</v>
      </c>
      <c r="L154" s="243"/>
    </row>
    <row r="155" spans="1:12" ht="12.75">
      <c r="A155" s="238" t="s">
        <v>181</v>
      </c>
      <c r="B155" s="239"/>
      <c r="C155" s="239"/>
      <c r="D155" s="239"/>
      <c r="E155" s="239"/>
      <c r="F155" s="240"/>
      <c r="G155" s="67"/>
      <c r="H155" s="67">
        <f>I155+J155</f>
        <v>0</v>
      </c>
      <c r="I155" s="67">
        <v>0</v>
      </c>
      <c r="J155" s="67">
        <v>0</v>
      </c>
      <c r="K155" s="67">
        <v>0</v>
      </c>
      <c r="L155" s="67"/>
    </row>
    <row r="156" spans="1:12" ht="12.75">
      <c r="A156" s="238" t="s">
        <v>182</v>
      </c>
      <c r="B156" s="239"/>
      <c r="C156" s="239"/>
      <c r="D156" s="239"/>
      <c r="E156" s="239"/>
      <c r="F156" s="240"/>
      <c r="G156" s="68">
        <f>SUM(G157:G159)</f>
        <v>4793000</v>
      </c>
      <c r="H156" s="68">
        <f>SUM(H157:H159)</f>
        <v>50000</v>
      </c>
      <c r="I156" s="68">
        <f>SUM(I157:I159)</f>
        <v>50000</v>
      </c>
      <c r="J156" s="68">
        <f>SUM(J157:J159)</f>
        <v>0</v>
      </c>
      <c r="K156" s="68">
        <f>SUM(K157:K159)</f>
        <v>0</v>
      </c>
      <c r="L156" s="68">
        <f>G156+H156</f>
        <v>4843000</v>
      </c>
    </row>
    <row r="157" spans="1:12" ht="12.75">
      <c r="A157" s="69" t="s">
        <v>171</v>
      </c>
      <c r="B157" s="244" t="s">
        <v>183</v>
      </c>
      <c r="C157" s="245"/>
      <c r="D157" s="69" t="s">
        <v>184</v>
      </c>
      <c r="E157" s="69" t="s">
        <v>187</v>
      </c>
      <c r="F157" s="69" t="s">
        <v>186</v>
      </c>
      <c r="G157" s="70">
        <v>4633000</v>
      </c>
      <c r="H157" s="70">
        <v>50000</v>
      </c>
      <c r="I157" s="70">
        <v>50000</v>
      </c>
      <c r="J157" s="70">
        <v>0</v>
      </c>
      <c r="K157" s="70">
        <v>0</v>
      </c>
      <c r="L157" s="70">
        <f>G157+H157</f>
        <v>4683000</v>
      </c>
    </row>
    <row r="158" spans="1:12" ht="12.75">
      <c r="A158" s="69" t="s">
        <v>171</v>
      </c>
      <c r="B158" s="244" t="s">
        <v>183</v>
      </c>
      <c r="C158" s="245"/>
      <c r="D158" s="69" t="s">
        <v>184</v>
      </c>
      <c r="E158" s="69" t="s">
        <v>187</v>
      </c>
      <c r="F158" s="69" t="s">
        <v>188</v>
      </c>
      <c r="G158" s="70">
        <v>160000</v>
      </c>
      <c r="H158" s="70"/>
      <c r="I158" s="70"/>
      <c r="J158" s="70"/>
      <c r="K158" s="70"/>
      <c r="L158" s="70">
        <f>G158+H158</f>
        <v>160000</v>
      </c>
    </row>
    <row r="159" spans="1:12" ht="12.75">
      <c r="A159" s="69"/>
      <c r="B159" s="244" t="s">
        <v>189</v>
      </c>
      <c r="C159" s="245"/>
      <c r="D159" s="69" t="s">
        <v>189</v>
      </c>
      <c r="E159" s="69"/>
      <c r="F159" s="69"/>
      <c r="G159" s="70">
        <v>0</v>
      </c>
      <c r="H159" s="70">
        <f>I159+J159</f>
        <v>0</v>
      </c>
      <c r="I159" s="70">
        <v>0</v>
      </c>
      <c r="J159" s="70">
        <v>0</v>
      </c>
      <c r="K159" s="70">
        <v>0</v>
      </c>
      <c r="L159" s="70"/>
    </row>
    <row r="160" spans="1:12" ht="12.75">
      <c r="A160" s="238" t="s">
        <v>190</v>
      </c>
      <c r="B160" s="239"/>
      <c r="C160" s="239"/>
      <c r="D160" s="239"/>
      <c r="E160" s="239"/>
      <c r="F160" s="240"/>
      <c r="G160" s="68">
        <f aca="true" t="shared" si="6" ref="G160:L160">SUM(G161:G185)</f>
        <v>4793000</v>
      </c>
      <c r="H160" s="68">
        <f t="shared" si="6"/>
        <v>50000</v>
      </c>
      <c r="I160" s="68">
        <f t="shared" si="6"/>
        <v>50000</v>
      </c>
      <c r="J160" s="68">
        <f t="shared" si="6"/>
        <v>0</v>
      </c>
      <c r="K160" s="68">
        <f t="shared" si="6"/>
        <v>0</v>
      </c>
      <c r="L160" s="68">
        <f t="shared" si="6"/>
        <v>4843000</v>
      </c>
    </row>
    <row r="161" spans="1:12" ht="12.75">
      <c r="A161" s="69" t="s">
        <v>171</v>
      </c>
      <c r="B161" s="69" t="s">
        <v>184</v>
      </c>
      <c r="C161" s="69" t="s">
        <v>191</v>
      </c>
      <c r="D161" s="69" t="s">
        <v>221</v>
      </c>
      <c r="E161" s="69" t="s">
        <v>193</v>
      </c>
      <c r="F161" s="69" t="s">
        <v>186</v>
      </c>
      <c r="G161" s="70">
        <v>2030720</v>
      </c>
      <c r="H161" s="70">
        <v>30000</v>
      </c>
      <c r="I161" s="70">
        <v>30000</v>
      </c>
      <c r="J161" s="70"/>
      <c r="K161" s="70"/>
      <c r="L161" s="125">
        <f aca="true" t="shared" si="7" ref="L161:L184">G161+H161</f>
        <v>2060720</v>
      </c>
    </row>
    <row r="162" spans="1:12" ht="12.75">
      <c r="A162" s="69" t="s">
        <v>171</v>
      </c>
      <c r="B162" s="69" t="s">
        <v>184</v>
      </c>
      <c r="C162" s="69" t="s">
        <v>191</v>
      </c>
      <c r="D162" s="69" t="s">
        <v>221</v>
      </c>
      <c r="E162" s="69" t="s">
        <v>193</v>
      </c>
      <c r="F162" s="69" t="s">
        <v>188</v>
      </c>
      <c r="G162" s="70">
        <v>36870</v>
      </c>
      <c r="H162" s="70"/>
      <c r="I162" s="70"/>
      <c r="J162" s="70"/>
      <c r="K162" s="70"/>
      <c r="L162" s="125">
        <f t="shared" si="7"/>
        <v>36870</v>
      </c>
    </row>
    <row r="163" spans="1:12" ht="12.75">
      <c r="A163" s="69" t="s">
        <v>171</v>
      </c>
      <c r="B163" s="69" t="s">
        <v>184</v>
      </c>
      <c r="C163" s="69" t="s">
        <v>191</v>
      </c>
      <c r="D163" s="69" t="s">
        <v>222</v>
      </c>
      <c r="E163" s="69" t="s">
        <v>194</v>
      </c>
      <c r="F163" s="69" t="s">
        <v>186</v>
      </c>
      <c r="G163" s="70">
        <f>63000+30000</f>
        <v>93000</v>
      </c>
      <c r="H163" s="121"/>
      <c r="I163" s="121"/>
      <c r="J163" s="70"/>
      <c r="K163" s="70"/>
      <c r="L163" s="125">
        <f t="shared" si="7"/>
        <v>93000</v>
      </c>
    </row>
    <row r="164" spans="1:12" ht="12.75">
      <c r="A164" s="69" t="s">
        <v>171</v>
      </c>
      <c r="B164" s="69" t="s">
        <v>184</v>
      </c>
      <c r="C164" s="69" t="s">
        <v>191</v>
      </c>
      <c r="D164" s="69" t="s">
        <v>223</v>
      </c>
      <c r="E164" s="69" t="s">
        <v>195</v>
      </c>
      <c r="F164" s="69" t="s">
        <v>186</v>
      </c>
      <c r="G164" s="70">
        <v>613280</v>
      </c>
      <c r="H164" s="121">
        <v>10000</v>
      </c>
      <c r="I164" s="121">
        <v>10000</v>
      </c>
      <c r="J164" s="70"/>
      <c r="K164" s="70"/>
      <c r="L164" s="125">
        <f t="shared" si="7"/>
        <v>623280</v>
      </c>
    </row>
    <row r="165" spans="1:12" ht="12.75">
      <c r="A165" s="69" t="s">
        <v>171</v>
      </c>
      <c r="B165" s="69" t="s">
        <v>184</v>
      </c>
      <c r="C165" s="69" t="s">
        <v>191</v>
      </c>
      <c r="D165" s="69" t="s">
        <v>223</v>
      </c>
      <c r="E165" s="69" t="s">
        <v>195</v>
      </c>
      <c r="F165" s="69" t="s">
        <v>188</v>
      </c>
      <c r="G165" s="70">
        <v>11130</v>
      </c>
      <c r="H165" s="121"/>
      <c r="I165" s="121"/>
      <c r="J165" s="70"/>
      <c r="K165" s="70"/>
      <c r="L165" s="125">
        <f t="shared" si="7"/>
        <v>11130</v>
      </c>
    </row>
    <row r="166" spans="1:12" ht="12.75">
      <c r="A166" s="69" t="s">
        <v>171</v>
      </c>
      <c r="B166" s="69" t="s">
        <v>184</v>
      </c>
      <c r="C166" s="69" t="s">
        <v>191</v>
      </c>
      <c r="D166" s="69" t="s">
        <v>224</v>
      </c>
      <c r="E166" s="69" t="s">
        <v>196</v>
      </c>
      <c r="F166" s="69" t="s">
        <v>186</v>
      </c>
      <c r="G166" s="70">
        <v>60100</v>
      </c>
      <c r="H166" s="121"/>
      <c r="I166" s="121"/>
      <c r="J166" s="70"/>
      <c r="K166" s="70"/>
      <c r="L166" s="125">
        <f t="shared" si="7"/>
        <v>60100</v>
      </c>
    </row>
    <row r="167" spans="1:12" ht="12.75">
      <c r="A167" s="69" t="s">
        <v>171</v>
      </c>
      <c r="B167" s="69" t="s">
        <v>184</v>
      </c>
      <c r="C167" s="69" t="s">
        <v>191</v>
      </c>
      <c r="D167" s="69" t="s">
        <v>224</v>
      </c>
      <c r="E167" s="69" t="s">
        <v>197</v>
      </c>
      <c r="F167" s="69" t="s">
        <v>186</v>
      </c>
      <c r="G167" s="70">
        <v>24000</v>
      </c>
      <c r="H167" s="121"/>
      <c r="I167" s="121"/>
      <c r="J167" s="70"/>
      <c r="K167" s="70"/>
      <c r="L167" s="125">
        <f t="shared" si="7"/>
        <v>24000</v>
      </c>
    </row>
    <row r="168" spans="1:12" ht="12.75">
      <c r="A168" s="69" t="s">
        <v>171</v>
      </c>
      <c r="B168" s="69" t="s">
        <v>184</v>
      </c>
      <c r="C168" s="69" t="s">
        <v>191</v>
      </c>
      <c r="D168" s="69" t="s">
        <v>224</v>
      </c>
      <c r="E168" s="69" t="s">
        <v>198</v>
      </c>
      <c r="F168" s="69" t="s">
        <v>186</v>
      </c>
      <c r="G168" s="70">
        <v>1235557.41</v>
      </c>
      <c r="H168" s="121"/>
      <c r="I168" s="121"/>
      <c r="J168" s="70"/>
      <c r="K168" s="70"/>
      <c r="L168" s="125">
        <f t="shared" si="7"/>
        <v>1235557.41</v>
      </c>
    </row>
    <row r="169" spans="1:12" ht="12.75">
      <c r="A169" s="69" t="s">
        <v>171</v>
      </c>
      <c r="B169" s="69" t="s">
        <v>184</v>
      </c>
      <c r="C169" s="69" t="s">
        <v>191</v>
      </c>
      <c r="D169" s="69" t="s">
        <v>224</v>
      </c>
      <c r="E169" s="69" t="s">
        <v>198</v>
      </c>
      <c r="F169" s="69" t="s">
        <v>186</v>
      </c>
      <c r="G169" s="70">
        <v>36350</v>
      </c>
      <c r="H169" s="121"/>
      <c r="I169" s="121"/>
      <c r="J169" s="70"/>
      <c r="K169" s="70"/>
      <c r="L169" s="125">
        <f t="shared" si="7"/>
        <v>36350</v>
      </c>
    </row>
    <row r="170" spans="1:12" ht="12.75">
      <c r="A170" s="69" t="s">
        <v>171</v>
      </c>
      <c r="B170" s="69" t="s">
        <v>184</v>
      </c>
      <c r="C170" s="69" t="s">
        <v>191</v>
      </c>
      <c r="D170" s="69" t="s">
        <v>224</v>
      </c>
      <c r="E170" s="69" t="s">
        <v>198</v>
      </c>
      <c r="F170" s="69" t="s">
        <v>188</v>
      </c>
      <c r="G170" s="70"/>
      <c r="H170" s="121"/>
      <c r="I170" s="121"/>
      <c r="J170" s="70"/>
      <c r="K170" s="70"/>
      <c r="L170" s="125">
        <f t="shared" si="7"/>
        <v>0</v>
      </c>
    </row>
    <row r="171" spans="1:12" ht="12.75">
      <c r="A171" s="69" t="s">
        <v>171</v>
      </c>
      <c r="B171" s="69" t="s">
        <v>184</v>
      </c>
      <c r="C171" s="69" t="s">
        <v>191</v>
      </c>
      <c r="D171" s="69" t="s">
        <v>224</v>
      </c>
      <c r="E171" s="69" t="s">
        <v>199</v>
      </c>
      <c r="F171" s="69" t="s">
        <v>188</v>
      </c>
      <c r="G171" s="70"/>
      <c r="H171" s="121"/>
      <c r="I171" s="121"/>
      <c r="J171" s="70"/>
      <c r="K171" s="70"/>
      <c r="L171" s="125">
        <f t="shared" si="7"/>
        <v>0</v>
      </c>
    </row>
    <row r="172" spans="1:12" ht="12.75">
      <c r="A172" s="69" t="s">
        <v>171</v>
      </c>
      <c r="B172" s="69" t="s">
        <v>184</v>
      </c>
      <c r="C172" s="69" t="s">
        <v>191</v>
      </c>
      <c r="D172" s="69" t="s">
        <v>224</v>
      </c>
      <c r="E172" s="69" t="s">
        <v>199</v>
      </c>
      <c r="F172" s="69" t="s">
        <v>186</v>
      </c>
      <c r="G172" s="70">
        <v>60000</v>
      </c>
      <c r="H172" s="121"/>
      <c r="I172" s="121"/>
      <c r="J172" s="70"/>
      <c r="K172" s="70"/>
      <c r="L172" s="125">
        <f t="shared" si="7"/>
        <v>60000</v>
      </c>
    </row>
    <row r="173" spans="1:12" ht="12.75">
      <c r="A173" s="69" t="s">
        <v>171</v>
      </c>
      <c r="B173" s="69" t="s">
        <v>184</v>
      </c>
      <c r="C173" s="69" t="s">
        <v>191</v>
      </c>
      <c r="D173" s="69" t="s">
        <v>224</v>
      </c>
      <c r="E173" s="69" t="s">
        <v>200</v>
      </c>
      <c r="F173" s="69" t="s">
        <v>186</v>
      </c>
      <c r="G173" s="121">
        <f>305040+15000+25000</f>
        <v>345040</v>
      </c>
      <c r="H173" s="121">
        <v>-60000</v>
      </c>
      <c r="I173" s="121">
        <v>-60000</v>
      </c>
      <c r="J173" s="70"/>
      <c r="K173" s="70"/>
      <c r="L173" s="125">
        <f t="shared" si="7"/>
        <v>285040</v>
      </c>
    </row>
    <row r="174" spans="1:12" ht="12.75">
      <c r="A174" s="69" t="s">
        <v>171</v>
      </c>
      <c r="B174" s="69" t="s">
        <v>184</v>
      </c>
      <c r="C174" s="69" t="s">
        <v>191</v>
      </c>
      <c r="D174" s="69" t="s">
        <v>224</v>
      </c>
      <c r="E174" s="69" t="s">
        <v>200</v>
      </c>
      <c r="F174" s="69" t="s">
        <v>188</v>
      </c>
      <c r="G174" s="121"/>
      <c r="H174" s="121"/>
      <c r="I174" s="121"/>
      <c r="J174" s="70"/>
      <c r="K174" s="70"/>
      <c r="L174" s="125">
        <f t="shared" si="7"/>
        <v>0</v>
      </c>
    </row>
    <row r="175" spans="1:12" ht="12.75">
      <c r="A175" s="69" t="s">
        <v>171</v>
      </c>
      <c r="B175" s="69" t="s">
        <v>184</v>
      </c>
      <c r="C175" s="69" t="s">
        <v>191</v>
      </c>
      <c r="D175" s="69" t="s">
        <v>224</v>
      </c>
      <c r="E175" s="69" t="s">
        <v>201</v>
      </c>
      <c r="F175" s="69" t="s">
        <v>188</v>
      </c>
      <c r="G175" s="121"/>
      <c r="H175" s="121"/>
      <c r="I175" s="121"/>
      <c r="J175" s="70"/>
      <c r="K175" s="70"/>
      <c r="L175" s="125">
        <f t="shared" si="7"/>
        <v>0</v>
      </c>
    </row>
    <row r="176" spans="1:12" ht="12.75">
      <c r="A176" s="69" t="s">
        <v>171</v>
      </c>
      <c r="B176" s="69" t="s">
        <v>184</v>
      </c>
      <c r="C176" s="69" t="s">
        <v>191</v>
      </c>
      <c r="D176" s="69" t="s">
        <v>224</v>
      </c>
      <c r="E176" s="69" t="s">
        <v>201</v>
      </c>
      <c r="F176" s="69" t="s">
        <v>186</v>
      </c>
      <c r="G176" s="70">
        <v>80000</v>
      </c>
      <c r="H176" s="121"/>
      <c r="I176" s="121"/>
      <c r="J176" s="70"/>
      <c r="K176" s="70"/>
      <c r="L176" s="125">
        <f t="shared" si="7"/>
        <v>80000</v>
      </c>
    </row>
    <row r="177" spans="1:12" ht="12.75">
      <c r="A177" s="69" t="s">
        <v>171</v>
      </c>
      <c r="B177" s="69" t="s">
        <v>184</v>
      </c>
      <c r="C177" s="69" t="s">
        <v>191</v>
      </c>
      <c r="D177" s="69" t="s">
        <v>225</v>
      </c>
      <c r="E177" s="69" t="s">
        <v>201</v>
      </c>
      <c r="F177" s="69" t="s">
        <v>186</v>
      </c>
      <c r="G177" s="70">
        <v>24878</v>
      </c>
      <c r="H177" s="121"/>
      <c r="I177" s="121"/>
      <c r="J177" s="70"/>
      <c r="K177" s="70"/>
      <c r="L177" s="125">
        <f t="shared" si="7"/>
        <v>24878</v>
      </c>
    </row>
    <row r="178" spans="1:12" ht="12.75">
      <c r="A178" s="69" t="s">
        <v>171</v>
      </c>
      <c r="B178" s="69" t="s">
        <v>184</v>
      </c>
      <c r="C178" s="69" t="s">
        <v>191</v>
      </c>
      <c r="D178" s="69" t="s">
        <v>248</v>
      </c>
      <c r="E178" s="69" t="s">
        <v>201</v>
      </c>
      <c r="F178" s="69" t="s">
        <v>186</v>
      </c>
      <c r="G178" s="70"/>
      <c r="H178" s="121"/>
      <c r="I178" s="121"/>
      <c r="J178" s="70"/>
      <c r="K178" s="70"/>
      <c r="L178" s="125">
        <f t="shared" si="7"/>
        <v>0</v>
      </c>
    </row>
    <row r="179" spans="1:12" ht="12.75">
      <c r="A179" s="69" t="s">
        <v>171</v>
      </c>
      <c r="B179" s="69" t="s">
        <v>184</v>
      </c>
      <c r="C179" s="69" t="s">
        <v>191</v>
      </c>
      <c r="D179" s="69" t="s">
        <v>226</v>
      </c>
      <c r="E179" s="69" t="s">
        <v>201</v>
      </c>
      <c r="F179" s="69" t="s">
        <v>186</v>
      </c>
      <c r="G179" s="70">
        <v>11500</v>
      </c>
      <c r="H179" s="121"/>
      <c r="I179" s="121"/>
      <c r="J179" s="70"/>
      <c r="K179" s="70"/>
      <c r="L179" s="125">
        <f t="shared" si="7"/>
        <v>11500</v>
      </c>
    </row>
    <row r="180" spans="1:12" ht="12.75">
      <c r="A180" s="69" t="s">
        <v>171</v>
      </c>
      <c r="B180" s="69" t="s">
        <v>184</v>
      </c>
      <c r="C180" s="69" t="s">
        <v>191</v>
      </c>
      <c r="D180" s="69" t="s">
        <v>224</v>
      </c>
      <c r="E180" s="69" t="s">
        <v>202</v>
      </c>
      <c r="F180" s="69" t="s">
        <v>186</v>
      </c>
      <c r="G180" s="70"/>
      <c r="H180" s="121"/>
      <c r="I180" s="121"/>
      <c r="J180" s="70"/>
      <c r="K180" s="70"/>
      <c r="L180" s="125">
        <f t="shared" si="7"/>
        <v>0</v>
      </c>
    </row>
    <row r="181" spans="1:12" ht="12.75">
      <c r="A181" s="69" t="s">
        <v>171</v>
      </c>
      <c r="B181" s="69" t="s">
        <v>184</v>
      </c>
      <c r="C181" s="69" t="s">
        <v>191</v>
      </c>
      <c r="D181" s="69" t="s">
        <v>224</v>
      </c>
      <c r="E181" s="69" t="s">
        <v>202</v>
      </c>
      <c r="F181" s="69" t="s">
        <v>188</v>
      </c>
      <c r="G181" s="70">
        <f>36993-11000</f>
        <v>25993</v>
      </c>
      <c r="H181" s="121"/>
      <c r="I181" s="121"/>
      <c r="J181" s="70"/>
      <c r="K181" s="70"/>
      <c r="L181" s="125">
        <f t="shared" si="7"/>
        <v>25993</v>
      </c>
    </row>
    <row r="182" spans="1:12" ht="12.75">
      <c r="A182" s="69" t="s">
        <v>171</v>
      </c>
      <c r="B182" s="69" t="s">
        <v>184</v>
      </c>
      <c r="C182" s="69" t="s">
        <v>191</v>
      </c>
      <c r="D182" s="69" t="s">
        <v>224</v>
      </c>
      <c r="E182" s="69" t="s">
        <v>203</v>
      </c>
      <c r="F182" s="69" t="s">
        <v>188</v>
      </c>
      <c r="G182" s="70">
        <v>36007</v>
      </c>
      <c r="H182" s="121"/>
      <c r="I182" s="121"/>
      <c r="J182" s="70"/>
      <c r="K182" s="70"/>
      <c r="L182" s="125">
        <f t="shared" si="7"/>
        <v>36007</v>
      </c>
    </row>
    <row r="183" spans="1:12" ht="12.75">
      <c r="A183" s="69" t="s">
        <v>171</v>
      </c>
      <c r="B183" s="69" t="s">
        <v>184</v>
      </c>
      <c r="C183" s="69" t="s">
        <v>191</v>
      </c>
      <c r="D183" s="69" t="s">
        <v>224</v>
      </c>
      <c r="E183" s="69" t="s">
        <v>203</v>
      </c>
      <c r="F183" s="69" t="s">
        <v>188</v>
      </c>
      <c r="G183" s="70">
        <v>50000</v>
      </c>
      <c r="H183" s="70"/>
      <c r="I183" s="70"/>
      <c r="J183" s="70"/>
      <c r="K183" s="70"/>
      <c r="L183" s="125">
        <f t="shared" si="7"/>
        <v>50000</v>
      </c>
    </row>
    <row r="184" spans="1:12" ht="12.75">
      <c r="A184" s="69" t="s">
        <v>171</v>
      </c>
      <c r="B184" s="69" t="s">
        <v>184</v>
      </c>
      <c r="C184" s="69" t="s">
        <v>191</v>
      </c>
      <c r="D184" s="69" t="s">
        <v>224</v>
      </c>
      <c r="E184" s="69" t="s">
        <v>203</v>
      </c>
      <c r="F184" s="69" t="s">
        <v>186</v>
      </c>
      <c r="G184" s="70">
        <v>18574.59</v>
      </c>
      <c r="H184" s="70">
        <v>70000</v>
      </c>
      <c r="I184" s="70">
        <v>70000</v>
      </c>
      <c r="J184" s="70"/>
      <c r="K184" s="70"/>
      <c r="L184" s="125">
        <f t="shared" si="7"/>
        <v>88574.59</v>
      </c>
    </row>
    <row r="185" spans="1:12" ht="12.75">
      <c r="A185" s="69"/>
      <c r="B185" s="69"/>
      <c r="C185" s="69"/>
      <c r="D185" s="69"/>
      <c r="E185" s="69"/>
      <c r="F185" s="69"/>
      <c r="G185" s="70"/>
      <c r="H185" s="70"/>
      <c r="I185" s="70"/>
      <c r="J185" s="70"/>
      <c r="K185" s="70"/>
      <c r="L185" s="70"/>
    </row>
    <row r="186" spans="1:12" ht="12.7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1:12" ht="12.75">
      <c r="A187" s="241" t="s">
        <v>204</v>
      </c>
      <c r="B187" s="241"/>
      <c r="C187" s="241"/>
      <c r="D187" s="241"/>
      <c r="E187" s="241"/>
      <c r="F187" s="236"/>
      <c r="G187" s="236"/>
      <c r="H187" s="72"/>
      <c r="I187" s="236" t="s">
        <v>163</v>
      </c>
      <c r="J187" s="236"/>
      <c r="K187" s="73"/>
      <c r="L187" s="73"/>
    </row>
    <row r="188" spans="1:12" ht="12.75">
      <c r="A188" s="72"/>
      <c r="B188" s="72"/>
      <c r="C188" s="72"/>
      <c r="D188" s="72"/>
      <c r="E188" s="72"/>
      <c r="F188" s="71"/>
      <c r="G188" s="71" t="s">
        <v>13</v>
      </c>
      <c r="H188" s="72"/>
      <c r="I188" s="234" t="s">
        <v>14</v>
      </c>
      <c r="J188" s="234"/>
      <c r="K188" s="72"/>
      <c r="L188" s="72"/>
    </row>
    <row r="189" spans="1:12" ht="12.75">
      <c r="A189" s="235" t="s">
        <v>205</v>
      </c>
      <c r="B189" s="235"/>
      <c r="C189" s="235"/>
      <c r="D189" s="235"/>
      <c r="E189" s="235"/>
      <c r="F189" s="236"/>
      <c r="G189" s="236"/>
      <c r="H189" s="72"/>
      <c r="I189" s="236" t="s">
        <v>259</v>
      </c>
      <c r="J189" s="236"/>
      <c r="K189" s="72"/>
      <c r="L189" s="72"/>
    </row>
    <row r="190" spans="1:12" ht="12.75">
      <c r="A190" s="72"/>
      <c r="B190" s="72"/>
      <c r="C190" s="72"/>
      <c r="D190" s="72"/>
      <c r="E190" s="72"/>
      <c r="F190" s="71"/>
      <c r="G190" s="71" t="s">
        <v>13</v>
      </c>
      <c r="H190" s="72"/>
      <c r="I190" s="234" t="s">
        <v>14</v>
      </c>
      <c r="J190" s="234"/>
      <c r="K190" s="72"/>
      <c r="L190" s="72"/>
    </row>
    <row r="191" spans="1:12" ht="12.75">
      <c r="A191" s="235" t="s">
        <v>206</v>
      </c>
      <c r="B191" s="235"/>
      <c r="C191" s="235"/>
      <c r="D191" s="235"/>
      <c r="E191" s="235"/>
      <c r="F191" s="236"/>
      <c r="G191" s="236"/>
      <c r="H191" s="72"/>
      <c r="I191" s="236"/>
      <c r="J191" s="236"/>
      <c r="K191" s="72"/>
      <c r="L191" s="72"/>
    </row>
    <row r="192" spans="1:12" ht="12.75">
      <c r="A192" s="72"/>
      <c r="B192" s="72"/>
      <c r="C192" s="72"/>
      <c r="D192" s="72"/>
      <c r="E192" s="72"/>
      <c r="F192" s="71"/>
      <c r="G192" s="71" t="s">
        <v>13</v>
      </c>
      <c r="H192" s="72"/>
      <c r="I192" s="234" t="s">
        <v>14</v>
      </c>
      <c r="J192" s="234"/>
      <c r="K192" s="72"/>
      <c r="L192" s="72"/>
    </row>
    <row r="193" spans="1:12" ht="12.75">
      <c r="A193" s="237" t="s">
        <v>272</v>
      </c>
      <c r="B193" s="237"/>
      <c r="C193" s="237"/>
      <c r="D193" s="237"/>
      <c r="E193" s="237"/>
      <c r="F193" s="72"/>
      <c r="G193" s="72"/>
      <c r="H193" s="72"/>
      <c r="I193" s="72"/>
      <c r="J193" s="72"/>
      <c r="K193" s="72"/>
      <c r="L193" s="72"/>
    </row>
    <row r="201" spans="1:12" ht="15.75">
      <c r="A201" s="253" t="s">
        <v>245</v>
      </c>
      <c r="B201" s="253"/>
      <c r="C201" s="253"/>
      <c r="D201" s="253"/>
      <c r="E201" s="253"/>
      <c r="F201" s="253"/>
      <c r="G201" s="253"/>
      <c r="H201" s="253"/>
      <c r="I201" s="253"/>
      <c r="J201" s="53"/>
      <c r="K201" s="54"/>
      <c r="L201" s="55" t="s">
        <v>16</v>
      </c>
    </row>
    <row r="202" spans="1:12" ht="15.75">
      <c r="A202" s="56"/>
      <c r="B202" s="56"/>
      <c r="C202" s="56"/>
      <c r="D202" s="56"/>
      <c r="E202" s="56"/>
      <c r="F202" s="56"/>
      <c r="G202" s="56"/>
      <c r="H202" s="56"/>
      <c r="I202" s="56"/>
      <c r="J202" s="57"/>
      <c r="K202" s="58" t="s">
        <v>17</v>
      </c>
      <c r="L202" s="59" t="s">
        <v>273</v>
      </c>
    </row>
    <row r="203" spans="1:12" ht="39">
      <c r="A203" s="254" t="s">
        <v>169</v>
      </c>
      <c r="B203" s="254"/>
      <c r="C203" s="254"/>
      <c r="D203" s="254"/>
      <c r="E203" s="254"/>
      <c r="F203" s="254"/>
      <c r="G203" s="255" t="s">
        <v>160</v>
      </c>
      <c r="H203" s="256"/>
      <c r="I203" s="256"/>
      <c r="J203" s="256"/>
      <c r="K203" s="58" t="s">
        <v>170</v>
      </c>
      <c r="L203" s="59" t="s">
        <v>171</v>
      </c>
    </row>
    <row r="204" spans="1:12" ht="13.5">
      <c r="A204" s="254" t="s">
        <v>172</v>
      </c>
      <c r="B204" s="254"/>
      <c r="C204" s="254"/>
      <c r="D204" s="254"/>
      <c r="E204" s="254"/>
      <c r="F204" s="254"/>
      <c r="G204" s="255" t="s">
        <v>173</v>
      </c>
      <c r="H204" s="256"/>
      <c r="I204" s="256"/>
      <c r="J204" s="256"/>
      <c r="K204" s="60"/>
      <c r="L204" s="61"/>
    </row>
    <row r="205" spans="1:12" ht="12.75">
      <c r="A205" s="254" t="s">
        <v>174</v>
      </c>
      <c r="B205" s="254"/>
      <c r="C205" s="254"/>
      <c r="D205" s="127"/>
      <c r="E205" s="127"/>
      <c r="F205" s="127"/>
      <c r="G205" s="63"/>
      <c r="H205" s="63"/>
      <c r="I205" s="63"/>
      <c r="J205" s="64"/>
      <c r="K205" s="58"/>
      <c r="L205" s="65"/>
    </row>
    <row r="206" spans="1:12" ht="12.75">
      <c r="A206" s="246" t="s">
        <v>175</v>
      </c>
      <c r="B206" s="247"/>
      <c r="C206" s="247"/>
      <c r="D206" s="247"/>
      <c r="E206" s="246" t="s">
        <v>176</v>
      </c>
      <c r="F206" s="246" t="s">
        <v>216</v>
      </c>
      <c r="G206" s="242" t="s">
        <v>264</v>
      </c>
      <c r="H206" s="242" t="s">
        <v>268</v>
      </c>
      <c r="I206" s="250" t="s">
        <v>177</v>
      </c>
      <c r="J206" s="251"/>
      <c r="K206" s="252"/>
      <c r="L206" s="242" t="s">
        <v>269</v>
      </c>
    </row>
    <row r="207" spans="1:12" ht="38.25">
      <c r="A207" s="248"/>
      <c r="B207" s="249"/>
      <c r="C207" s="249"/>
      <c r="D207" s="249"/>
      <c r="E207" s="248"/>
      <c r="F207" s="248"/>
      <c r="G207" s="243"/>
      <c r="H207" s="243"/>
      <c r="I207" s="66" t="s">
        <v>178</v>
      </c>
      <c r="J207" s="66" t="s">
        <v>179</v>
      </c>
      <c r="K207" s="66" t="s">
        <v>180</v>
      </c>
      <c r="L207" s="243"/>
    </row>
    <row r="208" spans="1:12" ht="12.75">
      <c r="A208" s="238" t="s">
        <v>181</v>
      </c>
      <c r="B208" s="239"/>
      <c r="C208" s="239"/>
      <c r="D208" s="239"/>
      <c r="E208" s="239"/>
      <c r="F208" s="240"/>
      <c r="G208" s="67"/>
      <c r="H208" s="67">
        <f>I208+J208</f>
        <v>0</v>
      </c>
      <c r="I208" s="67">
        <v>0</v>
      </c>
      <c r="J208" s="67">
        <v>0</v>
      </c>
      <c r="K208" s="67">
        <v>0</v>
      </c>
      <c r="L208" s="67"/>
    </row>
    <row r="209" spans="1:12" ht="12.75">
      <c r="A209" s="238" t="s">
        <v>182</v>
      </c>
      <c r="B209" s="239"/>
      <c r="C209" s="239"/>
      <c r="D209" s="239"/>
      <c r="E209" s="239"/>
      <c r="F209" s="240"/>
      <c r="G209" s="68">
        <f>SUM(G210:G212)</f>
        <v>4843000</v>
      </c>
      <c r="H209" s="68">
        <f>SUM(H210:H212)</f>
        <v>0</v>
      </c>
      <c r="I209" s="68">
        <f>SUM(I210:I212)</f>
        <v>0</v>
      </c>
      <c r="J209" s="68">
        <f>SUM(J210:J212)</f>
        <v>0</v>
      </c>
      <c r="K209" s="68">
        <f>SUM(K210:K212)</f>
        <v>0</v>
      </c>
      <c r="L209" s="68">
        <f>G209+H209</f>
        <v>4843000</v>
      </c>
    </row>
    <row r="210" spans="1:12" ht="12.75">
      <c r="A210" s="69" t="s">
        <v>171</v>
      </c>
      <c r="B210" s="244" t="s">
        <v>183</v>
      </c>
      <c r="C210" s="245"/>
      <c r="D210" s="69" t="s">
        <v>184</v>
      </c>
      <c r="E210" s="69" t="s">
        <v>187</v>
      </c>
      <c r="F210" s="69" t="s">
        <v>186</v>
      </c>
      <c r="G210" s="70">
        <f>4733000-50000</f>
        <v>4683000</v>
      </c>
      <c r="H210" s="70"/>
      <c r="I210" s="70"/>
      <c r="J210" s="70">
        <v>0</v>
      </c>
      <c r="K210" s="70">
        <v>0</v>
      </c>
      <c r="L210" s="70">
        <f>G210+H210</f>
        <v>4683000</v>
      </c>
    </row>
    <row r="211" spans="1:12" ht="12.75">
      <c r="A211" s="69" t="s">
        <v>171</v>
      </c>
      <c r="B211" s="244" t="s">
        <v>183</v>
      </c>
      <c r="C211" s="245"/>
      <c r="D211" s="69" t="s">
        <v>184</v>
      </c>
      <c r="E211" s="69" t="s">
        <v>187</v>
      </c>
      <c r="F211" s="69" t="s">
        <v>188</v>
      </c>
      <c r="G211" s="70">
        <v>160000</v>
      </c>
      <c r="H211" s="70"/>
      <c r="I211" s="70"/>
      <c r="J211" s="70"/>
      <c r="K211" s="70"/>
      <c r="L211" s="70">
        <f>G211+H211</f>
        <v>160000</v>
      </c>
    </row>
    <row r="212" spans="1:12" ht="12.75">
      <c r="A212" s="69"/>
      <c r="B212" s="244" t="s">
        <v>189</v>
      </c>
      <c r="C212" s="245"/>
      <c r="D212" s="69" t="s">
        <v>189</v>
      </c>
      <c r="E212" s="69"/>
      <c r="F212" s="69"/>
      <c r="G212" s="70">
        <v>0</v>
      </c>
      <c r="H212" s="70">
        <f>I212+J212</f>
        <v>0</v>
      </c>
      <c r="I212" s="70">
        <v>0</v>
      </c>
      <c r="J212" s="70">
        <v>0</v>
      </c>
      <c r="K212" s="70">
        <v>0</v>
      </c>
      <c r="L212" s="70"/>
    </row>
    <row r="213" spans="1:12" ht="12.75">
      <c r="A213" s="238" t="s">
        <v>190</v>
      </c>
      <c r="B213" s="239"/>
      <c r="C213" s="239"/>
      <c r="D213" s="239"/>
      <c r="E213" s="239"/>
      <c r="F213" s="240"/>
      <c r="G213" s="68">
        <f aca="true" t="shared" si="8" ref="G213:L213">SUM(G214:G238)</f>
        <v>4843000</v>
      </c>
      <c r="H213" s="68">
        <f t="shared" si="8"/>
        <v>0</v>
      </c>
      <c r="I213" s="68">
        <f t="shared" si="8"/>
        <v>0</v>
      </c>
      <c r="J213" s="68">
        <f t="shared" si="8"/>
        <v>0</v>
      </c>
      <c r="K213" s="68">
        <f t="shared" si="8"/>
        <v>0</v>
      </c>
      <c r="L213" s="68">
        <f t="shared" si="8"/>
        <v>4843000</v>
      </c>
    </row>
    <row r="214" spans="1:12" ht="12.75">
      <c r="A214" s="69" t="s">
        <v>171</v>
      </c>
      <c r="B214" s="69" t="s">
        <v>184</v>
      </c>
      <c r="C214" s="69" t="s">
        <v>191</v>
      </c>
      <c r="D214" s="69" t="s">
        <v>221</v>
      </c>
      <c r="E214" s="69" t="s">
        <v>193</v>
      </c>
      <c r="F214" s="69" t="s">
        <v>186</v>
      </c>
      <c r="G214" s="70">
        <v>2060720</v>
      </c>
      <c r="H214" s="70"/>
      <c r="I214" s="70"/>
      <c r="J214" s="70"/>
      <c r="K214" s="70"/>
      <c r="L214" s="125">
        <f aca="true" t="shared" si="9" ref="L214:L237">G214+H214</f>
        <v>2060720</v>
      </c>
    </row>
    <row r="215" spans="1:12" ht="12.75">
      <c r="A215" s="69" t="s">
        <v>171</v>
      </c>
      <c r="B215" s="69" t="s">
        <v>184</v>
      </c>
      <c r="C215" s="69" t="s">
        <v>191</v>
      </c>
      <c r="D215" s="69" t="s">
        <v>221</v>
      </c>
      <c r="E215" s="69" t="s">
        <v>193</v>
      </c>
      <c r="F215" s="69" t="s">
        <v>188</v>
      </c>
      <c r="G215" s="70">
        <v>36870</v>
      </c>
      <c r="H215" s="70"/>
      <c r="I215" s="70"/>
      <c r="J215" s="70"/>
      <c r="K215" s="70"/>
      <c r="L215" s="125">
        <f t="shared" si="9"/>
        <v>36870</v>
      </c>
    </row>
    <row r="216" spans="1:12" ht="12.75">
      <c r="A216" s="69" t="s">
        <v>171</v>
      </c>
      <c r="B216" s="69" t="s">
        <v>184</v>
      </c>
      <c r="C216" s="69" t="s">
        <v>191</v>
      </c>
      <c r="D216" s="69" t="s">
        <v>222</v>
      </c>
      <c r="E216" s="69" t="s">
        <v>194</v>
      </c>
      <c r="F216" s="69" t="s">
        <v>186</v>
      </c>
      <c r="G216" s="70">
        <f>63000+30000</f>
        <v>93000</v>
      </c>
      <c r="H216" s="121"/>
      <c r="I216" s="121"/>
      <c r="J216" s="70"/>
      <c r="K216" s="70"/>
      <c r="L216" s="125">
        <f t="shared" si="9"/>
        <v>93000</v>
      </c>
    </row>
    <row r="217" spans="1:12" ht="12.75">
      <c r="A217" s="69" t="s">
        <v>171</v>
      </c>
      <c r="B217" s="69" t="s">
        <v>184</v>
      </c>
      <c r="C217" s="69" t="s">
        <v>191</v>
      </c>
      <c r="D217" s="69" t="s">
        <v>223</v>
      </c>
      <c r="E217" s="69" t="s">
        <v>195</v>
      </c>
      <c r="F217" s="69" t="s">
        <v>186</v>
      </c>
      <c r="G217" s="70">
        <v>623280</v>
      </c>
      <c r="H217" s="121"/>
      <c r="I217" s="121"/>
      <c r="J217" s="70"/>
      <c r="K217" s="70"/>
      <c r="L217" s="125">
        <f t="shared" si="9"/>
        <v>623280</v>
      </c>
    </row>
    <row r="218" spans="1:12" ht="12.75">
      <c r="A218" s="69" t="s">
        <v>171</v>
      </c>
      <c r="B218" s="69" t="s">
        <v>184</v>
      </c>
      <c r="C218" s="69" t="s">
        <v>191</v>
      </c>
      <c r="D218" s="69" t="s">
        <v>223</v>
      </c>
      <c r="E218" s="69" t="s">
        <v>195</v>
      </c>
      <c r="F218" s="69" t="s">
        <v>188</v>
      </c>
      <c r="G218" s="70">
        <v>11130</v>
      </c>
      <c r="H218" s="121"/>
      <c r="I218" s="121"/>
      <c r="J218" s="70"/>
      <c r="K218" s="70"/>
      <c r="L218" s="125">
        <f t="shared" si="9"/>
        <v>11130</v>
      </c>
    </row>
    <row r="219" spans="1:12" ht="12.75">
      <c r="A219" s="69" t="s">
        <v>171</v>
      </c>
      <c r="B219" s="69" t="s">
        <v>184</v>
      </c>
      <c r="C219" s="69" t="s">
        <v>191</v>
      </c>
      <c r="D219" s="69" t="s">
        <v>224</v>
      </c>
      <c r="E219" s="69" t="s">
        <v>196</v>
      </c>
      <c r="F219" s="69" t="s">
        <v>186</v>
      </c>
      <c r="G219" s="70">
        <v>60100</v>
      </c>
      <c r="H219" s="121"/>
      <c r="I219" s="121"/>
      <c r="J219" s="70"/>
      <c r="K219" s="70"/>
      <c r="L219" s="125">
        <f t="shared" si="9"/>
        <v>60100</v>
      </c>
    </row>
    <row r="220" spans="1:12" ht="12.75">
      <c r="A220" s="69" t="s">
        <v>171</v>
      </c>
      <c r="B220" s="69" t="s">
        <v>184</v>
      </c>
      <c r="C220" s="69" t="s">
        <v>191</v>
      </c>
      <c r="D220" s="69" t="s">
        <v>224</v>
      </c>
      <c r="E220" s="69" t="s">
        <v>197</v>
      </c>
      <c r="F220" s="69" t="s">
        <v>186</v>
      </c>
      <c r="G220" s="70">
        <v>24000</v>
      </c>
      <c r="H220" s="121"/>
      <c r="I220" s="121"/>
      <c r="J220" s="70"/>
      <c r="K220" s="70"/>
      <c r="L220" s="125">
        <f t="shared" si="9"/>
        <v>24000</v>
      </c>
    </row>
    <row r="221" spans="1:12" ht="12.75">
      <c r="A221" s="69" t="s">
        <v>171</v>
      </c>
      <c r="B221" s="69" t="s">
        <v>184</v>
      </c>
      <c r="C221" s="69" t="s">
        <v>191</v>
      </c>
      <c r="D221" s="69" t="s">
        <v>224</v>
      </c>
      <c r="E221" s="69" t="s">
        <v>198</v>
      </c>
      <c r="F221" s="69" t="s">
        <v>186</v>
      </c>
      <c r="G221" s="70">
        <v>1235557.41</v>
      </c>
      <c r="H221" s="121"/>
      <c r="I221" s="121"/>
      <c r="J221" s="70"/>
      <c r="K221" s="70"/>
      <c r="L221" s="125">
        <f t="shared" si="9"/>
        <v>1235557.41</v>
      </c>
    </row>
    <row r="222" spans="1:12" ht="12.75">
      <c r="A222" s="69" t="s">
        <v>171</v>
      </c>
      <c r="B222" s="69" t="s">
        <v>184</v>
      </c>
      <c r="C222" s="69" t="s">
        <v>191</v>
      </c>
      <c r="D222" s="69" t="s">
        <v>224</v>
      </c>
      <c r="E222" s="69" t="s">
        <v>198</v>
      </c>
      <c r="F222" s="69" t="s">
        <v>186</v>
      </c>
      <c r="G222" s="70">
        <v>36350</v>
      </c>
      <c r="H222" s="121"/>
      <c r="I222" s="121"/>
      <c r="J222" s="70"/>
      <c r="K222" s="70"/>
      <c r="L222" s="125">
        <f t="shared" si="9"/>
        <v>36350</v>
      </c>
    </row>
    <row r="223" spans="1:12" ht="12.75">
      <c r="A223" s="69" t="s">
        <v>171</v>
      </c>
      <c r="B223" s="69" t="s">
        <v>184</v>
      </c>
      <c r="C223" s="69" t="s">
        <v>191</v>
      </c>
      <c r="D223" s="69" t="s">
        <v>224</v>
      </c>
      <c r="E223" s="69" t="s">
        <v>198</v>
      </c>
      <c r="F223" s="69" t="s">
        <v>188</v>
      </c>
      <c r="G223" s="70"/>
      <c r="H223" s="121"/>
      <c r="I223" s="121"/>
      <c r="J223" s="70"/>
      <c r="K223" s="70"/>
      <c r="L223" s="125">
        <f t="shared" si="9"/>
        <v>0</v>
      </c>
    </row>
    <row r="224" spans="1:12" ht="12.75">
      <c r="A224" s="69" t="s">
        <v>171</v>
      </c>
      <c r="B224" s="69" t="s">
        <v>184</v>
      </c>
      <c r="C224" s="69" t="s">
        <v>191</v>
      </c>
      <c r="D224" s="69" t="s">
        <v>224</v>
      </c>
      <c r="E224" s="69" t="s">
        <v>199</v>
      </c>
      <c r="F224" s="69" t="s">
        <v>188</v>
      </c>
      <c r="G224" s="70"/>
      <c r="H224" s="121"/>
      <c r="I224" s="121"/>
      <c r="J224" s="70"/>
      <c r="K224" s="70"/>
      <c r="L224" s="125">
        <f t="shared" si="9"/>
        <v>0</v>
      </c>
    </row>
    <row r="225" spans="1:12" ht="12.75">
      <c r="A225" s="69" t="s">
        <v>171</v>
      </c>
      <c r="B225" s="69" t="s">
        <v>184</v>
      </c>
      <c r="C225" s="69" t="s">
        <v>191</v>
      </c>
      <c r="D225" s="69" t="s">
        <v>224</v>
      </c>
      <c r="E225" s="69" t="s">
        <v>199</v>
      </c>
      <c r="F225" s="69" t="s">
        <v>186</v>
      </c>
      <c r="G225" s="70">
        <v>60000</v>
      </c>
      <c r="H225" s="121"/>
      <c r="I225" s="121"/>
      <c r="J225" s="70"/>
      <c r="K225" s="70"/>
      <c r="L225" s="125">
        <f t="shared" si="9"/>
        <v>60000</v>
      </c>
    </row>
    <row r="226" spans="1:12" ht="12.75">
      <c r="A226" s="69" t="s">
        <v>171</v>
      </c>
      <c r="B226" s="69" t="s">
        <v>184</v>
      </c>
      <c r="C226" s="69" t="s">
        <v>191</v>
      </c>
      <c r="D226" s="69" t="s">
        <v>224</v>
      </c>
      <c r="E226" s="69" t="s">
        <v>200</v>
      </c>
      <c r="F226" s="69" t="s">
        <v>186</v>
      </c>
      <c r="G226" s="121">
        <v>285040</v>
      </c>
      <c r="H226" s="121">
        <v>-130000</v>
      </c>
      <c r="I226" s="121">
        <v>-130000</v>
      </c>
      <c r="J226" s="70"/>
      <c r="K226" s="70"/>
      <c r="L226" s="125">
        <f t="shared" si="9"/>
        <v>155040</v>
      </c>
    </row>
    <row r="227" spans="1:12" ht="12.75">
      <c r="A227" s="69" t="s">
        <v>171</v>
      </c>
      <c r="B227" s="69" t="s">
        <v>184</v>
      </c>
      <c r="C227" s="69" t="s">
        <v>191</v>
      </c>
      <c r="D227" s="69" t="s">
        <v>224</v>
      </c>
      <c r="E227" s="69" t="s">
        <v>200</v>
      </c>
      <c r="F227" s="69" t="s">
        <v>188</v>
      </c>
      <c r="G227" s="121"/>
      <c r="H227" s="121"/>
      <c r="I227" s="121"/>
      <c r="J227" s="70"/>
      <c r="K227" s="70"/>
      <c r="L227" s="125">
        <f t="shared" si="9"/>
        <v>0</v>
      </c>
    </row>
    <row r="228" spans="1:12" ht="12.75">
      <c r="A228" s="69" t="s">
        <v>171</v>
      </c>
      <c r="B228" s="69" t="s">
        <v>184</v>
      </c>
      <c r="C228" s="69" t="s">
        <v>191</v>
      </c>
      <c r="D228" s="69" t="s">
        <v>224</v>
      </c>
      <c r="E228" s="69" t="s">
        <v>201</v>
      </c>
      <c r="F228" s="69" t="s">
        <v>188</v>
      </c>
      <c r="G228" s="121"/>
      <c r="H228" s="121"/>
      <c r="I228" s="121"/>
      <c r="J228" s="70"/>
      <c r="K228" s="70"/>
      <c r="L228" s="125">
        <f t="shared" si="9"/>
        <v>0</v>
      </c>
    </row>
    <row r="229" spans="1:12" ht="12.75">
      <c r="A229" s="69" t="s">
        <v>171</v>
      </c>
      <c r="B229" s="69" t="s">
        <v>184</v>
      </c>
      <c r="C229" s="69" t="s">
        <v>191</v>
      </c>
      <c r="D229" s="69" t="s">
        <v>224</v>
      </c>
      <c r="E229" s="69" t="s">
        <v>201</v>
      </c>
      <c r="F229" s="69" t="s">
        <v>186</v>
      </c>
      <c r="G229" s="70">
        <v>80000</v>
      </c>
      <c r="H229" s="121">
        <v>80000</v>
      </c>
      <c r="I229" s="121">
        <v>80000</v>
      </c>
      <c r="J229" s="70"/>
      <c r="K229" s="70"/>
      <c r="L229" s="125">
        <f t="shared" si="9"/>
        <v>160000</v>
      </c>
    </row>
    <row r="230" spans="1:12" ht="12.75">
      <c r="A230" s="69" t="s">
        <v>171</v>
      </c>
      <c r="B230" s="69" t="s">
        <v>184</v>
      </c>
      <c r="C230" s="69" t="s">
        <v>191</v>
      </c>
      <c r="D230" s="69" t="s">
        <v>225</v>
      </c>
      <c r="E230" s="69" t="s">
        <v>201</v>
      </c>
      <c r="F230" s="69" t="s">
        <v>186</v>
      </c>
      <c r="G230" s="70">
        <v>24878</v>
      </c>
      <c r="H230" s="121"/>
      <c r="I230" s="121"/>
      <c r="J230" s="70"/>
      <c r="K230" s="70"/>
      <c r="L230" s="125">
        <f t="shared" si="9"/>
        <v>24878</v>
      </c>
    </row>
    <row r="231" spans="1:12" ht="12.75">
      <c r="A231" s="69" t="s">
        <v>171</v>
      </c>
      <c r="B231" s="69" t="s">
        <v>184</v>
      </c>
      <c r="C231" s="69" t="s">
        <v>191</v>
      </c>
      <c r="D231" s="69" t="s">
        <v>248</v>
      </c>
      <c r="E231" s="69" t="s">
        <v>201</v>
      </c>
      <c r="F231" s="69" t="s">
        <v>186</v>
      </c>
      <c r="G231" s="70"/>
      <c r="H231" s="121"/>
      <c r="I231" s="121"/>
      <c r="J231" s="70"/>
      <c r="K231" s="70"/>
      <c r="L231" s="125">
        <f t="shared" si="9"/>
        <v>0</v>
      </c>
    </row>
    <row r="232" spans="1:12" ht="12.75">
      <c r="A232" s="69" t="s">
        <v>171</v>
      </c>
      <c r="B232" s="69" t="s">
        <v>184</v>
      </c>
      <c r="C232" s="69" t="s">
        <v>191</v>
      </c>
      <c r="D232" s="69" t="s">
        <v>226</v>
      </c>
      <c r="E232" s="69" t="s">
        <v>201</v>
      </c>
      <c r="F232" s="69" t="s">
        <v>186</v>
      </c>
      <c r="G232" s="70">
        <v>11500</v>
      </c>
      <c r="H232" s="121"/>
      <c r="I232" s="121"/>
      <c r="J232" s="70"/>
      <c r="K232" s="70"/>
      <c r="L232" s="125">
        <f t="shared" si="9"/>
        <v>11500</v>
      </c>
    </row>
    <row r="233" spans="1:12" ht="12.75">
      <c r="A233" s="69" t="s">
        <v>171</v>
      </c>
      <c r="B233" s="69" t="s">
        <v>184</v>
      </c>
      <c r="C233" s="69" t="s">
        <v>191</v>
      </c>
      <c r="D233" s="69" t="s">
        <v>224</v>
      </c>
      <c r="E233" s="69" t="s">
        <v>202</v>
      </c>
      <c r="F233" s="69" t="s">
        <v>186</v>
      </c>
      <c r="G233" s="70"/>
      <c r="H233" s="121"/>
      <c r="I233" s="121"/>
      <c r="J233" s="70"/>
      <c r="K233" s="70"/>
      <c r="L233" s="125">
        <f t="shared" si="9"/>
        <v>0</v>
      </c>
    </row>
    <row r="234" spans="1:12" ht="12.75">
      <c r="A234" s="69" t="s">
        <v>171</v>
      </c>
      <c r="B234" s="69" t="s">
        <v>184</v>
      </c>
      <c r="C234" s="69" t="s">
        <v>191</v>
      </c>
      <c r="D234" s="69" t="s">
        <v>224</v>
      </c>
      <c r="E234" s="69" t="s">
        <v>202</v>
      </c>
      <c r="F234" s="69" t="s">
        <v>188</v>
      </c>
      <c r="G234" s="70">
        <f>36993-11000</f>
        <v>25993</v>
      </c>
      <c r="H234" s="121"/>
      <c r="I234" s="121"/>
      <c r="J234" s="70"/>
      <c r="K234" s="70"/>
      <c r="L234" s="125">
        <f t="shared" si="9"/>
        <v>25993</v>
      </c>
    </row>
    <row r="235" spans="1:12" ht="12.75">
      <c r="A235" s="69" t="s">
        <v>171</v>
      </c>
      <c r="B235" s="69" t="s">
        <v>184</v>
      </c>
      <c r="C235" s="69" t="s">
        <v>191</v>
      </c>
      <c r="D235" s="69" t="s">
        <v>224</v>
      </c>
      <c r="E235" s="69" t="s">
        <v>203</v>
      </c>
      <c r="F235" s="69" t="s">
        <v>188</v>
      </c>
      <c r="G235" s="70">
        <v>36007</v>
      </c>
      <c r="H235" s="121"/>
      <c r="I235" s="121"/>
      <c r="J235" s="70"/>
      <c r="K235" s="70"/>
      <c r="L235" s="125">
        <f t="shared" si="9"/>
        <v>36007</v>
      </c>
    </row>
    <row r="236" spans="1:12" ht="12.75">
      <c r="A236" s="69" t="s">
        <v>171</v>
      </c>
      <c r="B236" s="69" t="s">
        <v>184</v>
      </c>
      <c r="C236" s="69" t="s">
        <v>191</v>
      </c>
      <c r="D236" s="69" t="s">
        <v>224</v>
      </c>
      <c r="E236" s="69" t="s">
        <v>203</v>
      </c>
      <c r="F236" s="69" t="s">
        <v>188</v>
      </c>
      <c r="G236" s="70">
        <v>50000</v>
      </c>
      <c r="H236" s="70"/>
      <c r="I236" s="70"/>
      <c r="J236" s="70"/>
      <c r="K236" s="70"/>
      <c r="L236" s="125">
        <f t="shared" si="9"/>
        <v>50000</v>
      </c>
    </row>
    <row r="237" spans="1:12" ht="12.75">
      <c r="A237" s="69" t="s">
        <v>171</v>
      </c>
      <c r="B237" s="69" t="s">
        <v>184</v>
      </c>
      <c r="C237" s="69" t="s">
        <v>191</v>
      </c>
      <c r="D237" s="69" t="s">
        <v>224</v>
      </c>
      <c r="E237" s="69" t="s">
        <v>203</v>
      </c>
      <c r="F237" s="69" t="s">
        <v>186</v>
      </c>
      <c r="G237" s="70">
        <v>88574.59</v>
      </c>
      <c r="H237" s="70">
        <v>50000</v>
      </c>
      <c r="I237" s="70">
        <v>50000</v>
      </c>
      <c r="J237" s="70"/>
      <c r="K237" s="70"/>
      <c r="L237" s="125">
        <f t="shared" si="9"/>
        <v>138574.59</v>
      </c>
    </row>
    <row r="238" spans="1:12" ht="12.75">
      <c r="A238" s="69"/>
      <c r="B238" s="69"/>
      <c r="C238" s="69"/>
      <c r="D238" s="69"/>
      <c r="E238" s="69"/>
      <c r="F238" s="69"/>
      <c r="G238" s="70"/>
      <c r="H238" s="70"/>
      <c r="I238" s="70"/>
      <c r="J238" s="70"/>
      <c r="K238" s="70"/>
      <c r="L238" s="70"/>
    </row>
    <row r="239" spans="1:12" ht="12.7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1:12" ht="12.75">
      <c r="A240" s="241" t="s">
        <v>204</v>
      </c>
      <c r="B240" s="241"/>
      <c r="C240" s="241"/>
      <c r="D240" s="241"/>
      <c r="E240" s="241"/>
      <c r="F240" s="236"/>
      <c r="G240" s="236"/>
      <c r="H240" s="72"/>
      <c r="I240" s="236" t="s">
        <v>163</v>
      </c>
      <c r="J240" s="236"/>
      <c r="K240" s="73"/>
      <c r="L240" s="73"/>
    </row>
    <row r="241" spans="1:12" ht="12.75">
      <c r="A241" s="72"/>
      <c r="B241" s="72"/>
      <c r="C241" s="72"/>
      <c r="D241" s="72"/>
      <c r="E241" s="72"/>
      <c r="F241" s="71"/>
      <c r="G241" s="71" t="s">
        <v>13</v>
      </c>
      <c r="H241" s="72"/>
      <c r="I241" s="234" t="s">
        <v>14</v>
      </c>
      <c r="J241" s="234"/>
      <c r="K241" s="72"/>
      <c r="L241" s="72"/>
    </row>
    <row r="242" spans="1:12" ht="12.75">
      <c r="A242" s="235" t="s">
        <v>205</v>
      </c>
      <c r="B242" s="235"/>
      <c r="C242" s="235"/>
      <c r="D242" s="235"/>
      <c r="E242" s="235"/>
      <c r="F242" s="236"/>
      <c r="G242" s="236"/>
      <c r="H242" s="72"/>
      <c r="I242" s="236" t="s">
        <v>259</v>
      </c>
      <c r="J242" s="236"/>
      <c r="K242" s="72"/>
      <c r="L242" s="72"/>
    </row>
    <row r="243" spans="1:12" ht="12.75">
      <c r="A243" s="72"/>
      <c r="B243" s="72"/>
      <c r="C243" s="72"/>
      <c r="D243" s="72"/>
      <c r="E243" s="72"/>
      <c r="F243" s="71"/>
      <c r="G243" s="71" t="s">
        <v>13</v>
      </c>
      <c r="H243" s="72"/>
      <c r="I243" s="234" t="s">
        <v>14</v>
      </c>
      <c r="J243" s="234"/>
      <c r="K243" s="72"/>
      <c r="L243" s="72"/>
    </row>
    <row r="244" spans="1:12" ht="12.75">
      <c r="A244" s="235" t="s">
        <v>206</v>
      </c>
      <c r="B244" s="235"/>
      <c r="C244" s="235"/>
      <c r="D244" s="235"/>
      <c r="E244" s="235"/>
      <c r="F244" s="236"/>
      <c r="G244" s="236"/>
      <c r="H244" s="72"/>
      <c r="I244" s="236"/>
      <c r="J244" s="236"/>
      <c r="K244" s="72"/>
      <c r="L244" s="72"/>
    </row>
    <row r="245" spans="1:12" ht="12.75">
      <c r="A245" s="72"/>
      <c r="B245" s="72"/>
      <c r="C245" s="72"/>
      <c r="D245" s="72"/>
      <c r="E245" s="72"/>
      <c r="F245" s="71"/>
      <c r="G245" s="71" t="s">
        <v>13</v>
      </c>
      <c r="H245" s="72"/>
      <c r="I245" s="234" t="s">
        <v>14</v>
      </c>
      <c r="J245" s="234"/>
      <c r="K245" s="72"/>
      <c r="L245" s="72"/>
    </row>
    <row r="246" spans="1:12" ht="12.75">
      <c r="A246" s="237" t="s">
        <v>274</v>
      </c>
      <c r="B246" s="237"/>
      <c r="C246" s="237"/>
      <c r="D246" s="237"/>
      <c r="E246" s="237"/>
      <c r="F246" s="72"/>
      <c r="G246" s="72"/>
      <c r="H246" s="72"/>
      <c r="I246" s="72"/>
      <c r="J246" s="72"/>
      <c r="K246" s="72"/>
      <c r="L246" s="72"/>
    </row>
    <row r="251" spans="1:12" ht="15.75">
      <c r="A251" s="253" t="s">
        <v>251</v>
      </c>
      <c r="B251" s="253"/>
      <c r="C251" s="253"/>
      <c r="D251" s="253"/>
      <c r="E251" s="253"/>
      <c r="F251" s="253"/>
      <c r="G251" s="253"/>
      <c r="H251" s="253"/>
      <c r="I251" s="253"/>
      <c r="J251" s="53"/>
      <c r="K251" s="54"/>
      <c r="L251" s="55" t="s">
        <v>16</v>
      </c>
    </row>
    <row r="252" spans="1:12" ht="15.75">
      <c r="A252" s="56"/>
      <c r="B252" s="56"/>
      <c r="C252" s="56"/>
      <c r="D252" s="56"/>
      <c r="E252" s="56"/>
      <c r="F252" s="56"/>
      <c r="G252" s="56"/>
      <c r="H252" s="56"/>
      <c r="I252" s="56"/>
      <c r="J252" s="57"/>
      <c r="K252" s="58" t="s">
        <v>17</v>
      </c>
      <c r="L252" s="59" t="s">
        <v>275</v>
      </c>
    </row>
    <row r="253" spans="1:12" ht="39">
      <c r="A253" s="254" t="s">
        <v>169</v>
      </c>
      <c r="B253" s="254"/>
      <c r="C253" s="254"/>
      <c r="D253" s="254"/>
      <c r="E253" s="254"/>
      <c r="F253" s="254"/>
      <c r="G253" s="255" t="s">
        <v>160</v>
      </c>
      <c r="H253" s="256"/>
      <c r="I253" s="256"/>
      <c r="J253" s="256"/>
      <c r="K253" s="58" t="s">
        <v>170</v>
      </c>
      <c r="L253" s="59" t="s">
        <v>171</v>
      </c>
    </row>
    <row r="254" spans="1:12" ht="13.5">
      <c r="A254" s="254" t="s">
        <v>172</v>
      </c>
      <c r="B254" s="254"/>
      <c r="C254" s="254"/>
      <c r="D254" s="254"/>
      <c r="E254" s="254"/>
      <c r="F254" s="254"/>
      <c r="G254" s="255" t="s">
        <v>173</v>
      </c>
      <c r="H254" s="256"/>
      <c r="I254" s="256"/>
      <c r="J254" s="256"/>
      <c r="K254" s="60"/>
      <c r="L254" s="61"/>
    </row>
    <row r="255" spans="1:12" ht="12.75">
      <c r="A255" s="254" t="s">
        <v>174</v>
      </c>
      <c r="B255" s="254"/>
      <c r="C255" s="254"/>
      <c r="D255" s="128"/>
      <c r="E255" s="128"/>
      <c r="F255" s="128"/>
      <c r="G255" s="63"/>
      <c r="H255" s="63"/>
      <c r="I255" s="63"/>
      <c r="J255" s="64"/>
      <c r="K255" s="58"/>
      <c r="L255" s="65"/>
    </row>
    <row r="256" spans="1:12" ht="12.75">
      <c r="A256" s="246" t="s">
        <v>175</v>
      </c>
      <c r="B256" s="247"/>
      <c r="C256" s="247"/>
      <c r="D256" s="247"/>
      <c r="E256" s="246" t="s">
        <v>176</v>
      </c>
      <c r="F256" s="246" t="s">
        <v>216</v>
      </c>
      <c r="G256" s="242" t="s">
        <v>264</v>
      </c>
      <c r="H256" s="242" t="s">
        <v>268</v>
      </c>
      <c r="I256" s="250" t="s">
        <v>177</v>
      </c>
      <c r="J256" s="251"/>
      <c r="K256" s="252"/>
      <c r="L256" s="242" t="s">
        <v>269</v>
      </c>
    </row>
    <row r="257" spans="1:12" ht="38.25">
      <c r="A257" s="248"/>
      <c r="B257" s="249"/>
      <c r="C257" s="249"/>
      <c r="D257" s="249"/>
      <c r="E257" s="248"/>
      <c r="F257" s="248"/>
      <c r="G257" s="243"/>
      <c r="H257" s="243"/>
      <c r="I257" s="66" t="s">
        <v>178</v>
      </c>
      <c r="J257" s="66" t="s">
        <v>179</v>
      </c>
      <c r="K257" s="66" t="s">
        <v>180</v>
      </c>
      <c r="L257" s="243"/>
    </row>
    <row r="258" spans="1:12" ht="12.75">
      <c r="A258" s="238" t="s">
        <v>181</v>
      </c>
      <c r="B258" s="239"/>
      <c r="C258" s="239"/>
      <c r="D258" s="239"/>
      <c r="E258" s="239"/>
      <c r="F258" s="240"/>
      <c r="G258" s="67"/>
      <c r="H258" s="67">
        <f>I258+J258</f>
        <v>0</v>
      </c>
      <c r="I258" s="67">
        <v>0</v>
      </c>
      <c r="J258" s="67">
        <v>0</v>
      </c>
      <c r="K258" s="67">
        <v>0</v>
      </c>
      <c r="L258" s="67"/>
    </row>
    <row r="259" spans="1:12" ht="12.75">
      <c r="A259" s="238" t="s">
        <v>182</v>
      </c>
      <c r="B259" s="239"/>
      <c r="C259" s="239"/>
      <c r="D259" s="239"/>
      <c r="E259" s="239"/>
      <c r="F259" s="240"/>
      <c r="G259" s="68">
        <f>SUM(G260:G262)</f>
        <v>4843000</v>
      </c>
      <c r="H259" s="68">
        <f>SUM(H260:H262)</f>
        <v>70100</v>
      </c>
      <c r="I259" s="68">
        <f>SUM(I260:I262)</f>
        <v>70100</v>
      </c>
      <c r="J259" s="68">
        <f>SUM(J260:J262)</f>
        <v>0</v>
      </c>
      <c r="K259" s="68">
        <f>SUM(K260:K262)</f>
        <v>0</v>
      </c>
      <c r="L259" s="68">
        <f>G259+H259</f>
        <v>4913100</v>
      </c>
    </row>
    <row r="260" spans="1:12" ht="12.75">
      <c r="A260" s="69" t="s">
        <v>171</v>
      </c>
      <c r="B260" s="244" t="s">
        <v>183</v>
      </c>
      <c r="C260" s="245"/>
      <c r="D260" s="69" t="s">
        <v>184</v>
      </c>
      <c r="E260" s="69" t="s">
        <v>187</v>
      </c>
      <c r="F260" s="69" t="s">
        <v>186</v>
      </c>
      <c r="G260" s="70">
        <f>4733000-50000</f>
        <v>4683000</v>
      </c>
      <c r="H260" s="70"/>
      <c r="I260" s="70"/>
      <c r="J260" s="70">
        <v>0</v>
      </c>
      <c r="K260" s="70">
        <v>0</v>
      </c>
      <c r="L260" s="70">
        <f>G260+H260</f>
        <v>4683000</v>
      </c>
    </row>
    <row r="261" spans="1:12" ht="12.75">
      <c r="A261" s="69" t="s">
        <v>171</v>
      </c>
      <c r="B261" s="244" t="s">
        <v>183</v>
      </c>
      <c r="C261" s="245"/>
      <c r="D261" s="69" t="s">
        <v>184</v>
      </c>
      <c r="E261" s="69" t="s">
        <v>187</v>
      </c>
      <c r="F261" s="69" t="s">
        <v>188</v>
      </c>
      <c r="G261" s="70">
        <v>160000</v>
      </c>
      <c r="H261" s="70">
        <v>70100</v>
      </c>
      <c r="I261" s="70">
        <v>70100</v>
      </c>
      <c r="J261" s="70"/>
      <c r="K261" s="70"/>
      <c r="L261" s="70">
        <f>G261+H261</f>
        <v>230100</v>
      </c>
    </row>
    <row r="262" spans="1:12" ht="12.75">
      <c r="A262" s="69"/>
      <c r="B262" s="244" t="s">
        <v>189</v>
      </c>
      <c r="C262" s="245"/>
      <c r="D262" s="69" t="s">
        <v>189</v>
      </c>
      <c r="E262" s="69"/>
      <c r="F262" s="69"/>
      <c r="G262" s="70">
        <v>0</v>
      </c>
      <c r="H262" s="70">
        <f>I262+J262</f>
        <v>0</v>
      </c>
      <c r="I262" s="70">
        <v>0</v>
      </c>
      <c r="J262" s="70">
        <v>0</v>
      </c>
      <c r="K262" s="70">
        <v>0</v>
      </c>
      <c r="L262" s="70"/>
    </row>
    <row r="263" spans="1:12" ht="12.75">
      <c r="A263" s="238" t="s">
        <v>190</v>
      </c>
      <c r="B263" s="239"/>
      <c r="C263" s="239"/>
      <c r="D263" s="239"/>
      <c r="E263" s="239"/>
      <c r="F263" s="240"/>
      <c r="G263" s="68">
        <f aca="true" t="shared" si="10" ref="G263:L263">SUM(G264:G288)</f>
        <v>4843000</v>
      </c>
      <c r="H263" s="68">
        <f t="shared" si="10"/>
        <v>70100</v>
      </c>
      <c r="I263" s="68">
        <f t="shared" si="10"/>
        <v>70100</v>
      </c>
      <c r="J263" s="68">
        <f t="shared" si="10"/>
        <v>0</v>
      </c>
      <c r="K263" s="68">
        <f t="shared" si="10"/>
        <v>0</v>
      </c>
      <c r="L263" s="68">
        <f t="shared" si="10"/>
        <v>4913100</v>
      </c>
    </row>
    <row r="264" spans="1:12" ht="12.75">
      <c r="A264" s="69" t="s">
        <v>171</v>
      </c>
      <c r="B264" s="69" t="s">
        <v>184</v>
      </c>
      <c r="C264" s="69" t="s">
        <v>191</v>
      </c>
      <c r="D264" s="69" t="s">
        <v>221</v>
      </c>
      <c r="E264" s="69" t="s">
        <v>193</v>
      </c>
      <c r="F264" s="69" t="s">
        <v>186</v>
      </c>
      <c r="G264" s="70">
        <v>2060720</v>
      </c>
      <c r="H264" s="70"/>
      <c r="I264" s="70"/>
      <c r="J264" s="70"/>
      <c r="K264" s="70"/>
      <c r="L264" s="125">
        <f aca="true" t="shared" si="11" ref="L264:L287">G264+H264</f>
        <v>2060720</v>
      </c>
    </row>
    <row r="265" spans="1:12" ht="12.75">
      <c r="A265" s="69" t="s">
        <v>171</v>
      </c>
      <c r="B265" s="69" t="s">
        <v>184</v>
      </c>
      <c r="C265" s="69" t="s">
        <v>191</v>
      </c>
      <c r="D265" s="69" t="s">
        <v>221</v>
      </c>
      <c r="E265" s="69" t="s">
        <v>193</v>
      </c>
      <c r="F265" s="69" t="s">
        <v>188</v>
      </c>
      <c r="G265" s="70">
        <v>36870</v>
      </c>
      <c r="H265" s="70"/>
      <c r="I265" s="70"/>
      <c r="J265" s="70"/>
      <c r="K265" s="70"/>
      <c r="L265" s="125">
        <f t="shared" si="11"/>
        <v>36870</v>
      </c>
    </row>
    <row r="266" spans="1:12" ht="12.75">
      <c r="A266" s="69" t="s">
        <v>171</v>
      </c>
      <c r="B266" s="69" t="s">
        <v>184</v>
      </c>
      <c r="C266" s="69" t="s">
        <v>191</v>
      </c>
      <c r="D266" s="69" t="s">
        <v>222</v>
      </c>
      <c r="E266" s="69" t="s">
        <v>194</v>
      </c>
      <c r="F266" s="69" t="s">
        <v>186</v>
      </c>
      <c r="G266" s="70">
        <f>63000+30000</f>
        <v>93000</v>
      </c>
      <c r="H266" s="121"/>
      <c r="I266" s="121"/>
      <c r="J266" s="70"/>
      <c r="K266" s="70"/>
      <c r="L266" s="125">
        <f t="shared" si="11"/>
        <v>93000</v>
      </c>
    </row>
    <row r="267" spans="1:12" ht="12.75">
      <c r="A267" s="69" t="s">
        <v>171</v>
      </c>
      <c r="B267" s="69" t="s">
        <v>184</v>
      </c>
      <c r="C267" s="69" t="s">
        <v>191</v>
      </c>
      <c r="D267" s="69" t="s">
        <v>223</v>
      </c>
      <c r="E267" s="69" t="s">
        <v>195</v>
      </c>
      <c r="F267" s="69" t="s">
        <v>186</v>
      </c>
      <c r="G267" s="70">
        <v>623280</v>
      </c>
      <c r="H267" s="121"/>
      <c r="I267" s="121"/>
      <c r="J267" s="70"/>
      <c r="K267" s="70"/>
      <c r="L267" s="125">
        <f t="shared" si="11"/>
        <v>623280</v>
      </c>
    </row>
    <row r="268" spans="1:12" ht="12.75">
      <c r="A268" s="69" t="s">
        <v>171</v>
      </c>
      <c r="B268" s="69" t="s">
        <v>184</v>
      </c>
      <c r="C268" s="69" t="s">
        <v>191</v>
      </c>
      <c r="D268" s="69" t="s">
        <v>223</v>
      </c>
      <c r="E268" s="69" t="s">
        <v>195</v>
      </c>
      <c r="F268" s="69" t="s">
        <v>188</v>
      </c>
      <c r="G268" s="70">
        <v>11130</v>
      </c>
      <c r="H268" s="121"/>
      <c r="I268" s="121"/>
      <c r="J268" s="70"/>
      <c r="K268" s="70"/>
      <c r="L268" s="125">
        <f t="shared" si="11"/>
        <v>11130</v>
      </c>
    </row>
    <row r="269" spans="1:12" ht="12.75">
      <c r="A269" s="69" t="s">
        <v>171</v>
      </c>
      <c r="B269" s="69" t="s">
        <v>184</v>
      </c>
      <c r="C269" s="69" t="s">
        <v>191</v>
      </c>
      <c r="D269" s="69" t="s">
        <v>224</v>
      </c>
      <c r="E269" s="69" t="s">
        <v>196</v>
      </c>
      <c r="F269" s="69" t="s">
        <v>186</v>
      </c>
      <c r="G269" s="70">
        <v>60100</v>
      </c>
      <c r="H269" s="121"/>
      <c r="I269" s="121"/>
      <c r="J269" s="70"/>
      <c r="K269" s="70"/>
      <c r="L269" s="125">
        <f t="shared" si="11"/>
        <v>60100</v>
      </c>
    </row>
    <row r="270" spans="1:12" ht="12.75">
      <c r="A270" s="69" t="s">
        <v>171</v>
      </c>
      <c r="B270" s="69" t="s">
        <v>184</v>
      </c>
      <c r="C270" s="69" t="s">
        <v>191</v>
      </c>
      <c r="D270" s="69" t="s">
        <v>224</v>
      </c>
      <c r="E270" s="69" t="s">
        <v>197</v>
      </c>
      <c r="F270" s="69" t="s">
        <v>186</v>
      </c>
      <c r="G270" s="70">
        <v>24000</v>
      </c>
      <c r="H270" s="121"/>
      <c r="I270" s="121"/>
      <c r="J270" s="70"/>
      <c r="K270" s="70"/>
      <c r="L270" s="125">
        <f t="shared" si="11"/>
        <v>24000</v>
      </c>
    </row>
    <row r="271" spans="1:12" ht="12.75">
      <c r="A271" s="69" t="s">
        <v>171</v>
      </c>
      <c r="B271" s="69" t="s">
        <v>184</v>
      </c>
      <c r="C271" s="69" t="s">
        <v>191</v>
      </c>
      <c r="D271" s="69" t="s">
        <v>224</v>
      </c>
      <c r="E271" s="69" t="s">
        <v>198</v>
      </c>
      <c r="F271" s="69" t="s">
        <v>186</v>
      </c>
      <c r="G271" s="70">
        <v>1235557.41</v>
      </c>
      <c r="H271" s="121"/>
      <c r="I271" s="121"/>
      <c r="J271" s="70"/>
      <c r="K271" s="70"/>
      <c r="L271" s="125">
        <f t="shared" si="11"/>
        <v>1235557.41</v>
      </c>
    </row>
    <row r="272" spans="1:12" ht="12.75">
      <c r="A272" s="69" t="s">
        <v>171</v>
      </c>
      <c r="B272" s="69" t="s">
        <v>184</v>
      </c>
      <c r="C272" s="69" t="s">
        <v>191</v>
      </c>
      <c r="D272" s="69" t="s">
        <v>224</v>
      </c>
      <c r="E272" s="69" t="s">
        <v>198</v>
      </c>
      <c r="F272" s="69" t="s">
        <v>186</v>
      </c>
      <c r="G272" s="70">
        <v>36350</v>
      </c>
      <c r="H272" s="121"/>
      <c r="I272" s="121"/>
      <c r="J272" s="70"/>
      <c r="K272" s="70"/>
      <c r="L272" s="125">
        <f t="shared" si="11"/>
        <v>36350</v>
      </c>
    </row>
    <row r="273" spans="1:12" ht="12.75">
      <c r="A273" s="69" t="s">
        <v>171</v>
      </c>
      <c r="B273" s="69" t="s">
        <v>184</v>
      </c>
      <c r="C273" s="69" t="s">
        <v>191</v>
      </c>
      <c r="D273" s="69" t="s">
        <v>224</v>
      </c>
      <c r="E273" s="69" t="s">
        <v>198</v>
      </c>
      <c r="F273" s="69" t="s">
        <v>188</v>
      </c>
      <c r="G273" s="70"/>
      <c r="H273" s="121"/>
      <c r="I273" s="121"/>
      <c r="J273" s="70"/>
      <c r="K273" s="70"/>
      <c r="L273" s="125">
        <v>0</v>
      </c>
    </row>
    <row r="274" spans="1:12" ht="12.75">
      <c r="A274" s="69" t="s">
        <v>171</v>
      </c>
      <c r="B274" s="69" t="s">
        <v>184</v>
      </c>
      <c r="C274" s="69" t="s">
        <v>191</v>
      </c>
      <c r="D274" s="69" t="s">
        <v>224</v>
      </c>
      <c r="E274" s="69" t="s">
        <v>199</v>
      </c>
      <c r="F274" s="69" t="s">
        <v>188</v>
      </c>
      <c r="G274" s="70"/>
      <c r="H274" s="121"/>
      <c r="I274" s="121"/>
      <c r="J274" s="70"/>
      <c r="K274" s="70"/>
      <c r="L274" s="125">
        <f t="shared" si="11"/>
        <v>0</v>
      </c>
    </row>
    <row r="275" spans="1:12" ht="12.75">
      <c r="A275" s="69" t="s">
        <v>171</v>
      </c>
      <c r="B275" s="69" t="s">
        <v>184</v>
      </c>
      <c r="C275" s="69" t="s">
        <v>191</v>
      </c>
      <c r="D275" s="69" t="s">
        <v>224</v>
      </c>
      <c r="E275" s="69" t="s">
        <v>199</v>
      </c>
      <c r="F275" s="69" t="s">
        <v>186</v>
      </c>
      <c r="G275" s="70">
        <v>60000</v>
      </c>
      <c r="H275" s="121">
        <v>2500</v>
      </c>
      <c r="I275" s="121">
        <v>2500</v>
      </c>
      <c r="J275" s="70"/>
      <c r="K275" s="70"/>
      <c r="L275" s="125">
        <f t="shared" si="11"/>
        <v>62500</v>
      </c>
    </row>
    <row r="276" spans="1:12" ht="12.75">
      <c r="A276" s="69" t="s">
        <v>171</v>
      </c>
      <c r="B276" s="69" t="s">
        <v>184</v>
      </c>
      <c r="C276" s="69" t="s">
        <v>191</v>
      </c>
      <c r="D276" s="69" t="s">
        <v>224</v>
      </c>
      <c r="E276" s="69" t="s">
        <v>200</v>
      </c>
      <c r="F276" s="69" t="s">
        <v>186</v>
      </c>
      <c r="G276" s="121">
        <v>155040</v>
      </c>
      <c r="H276" s="121">
        <v>-76085</v>
      </c>
      <c r="I276" s="121">
        <v>-76085</v>
      </c>
      <c r="J276" s="70"/>
      <c r="K276" s="70"/>
      <c r="L276" s="125">
        <f t="shared" si="11"/>
        <v>78955</v>
      </c>
    </row>
    <row r="277" spans="1:12" ht="12.75">
      <c r="A277" s="69" t="s">
        <v>171</v>
      </c>
      <c r="B277" s="69" t="s">
        <v>184</v>
      </c>
      <c r="C277" s="69" t="s">
        <v>191</v>
      </c>
      <c r="D277" s="69" t="s">
        <v>224</v>
      </c>
      <c r="E277" s="69" t="s">
        <v>200</v>
      </c>
      <c r="F277" s="69" t="s">
        <v>188</v>
      </c>
      <c r="G277" s="121"/>
      <c r="H277" s="121"/>
      <c r="I277" s="121"/>
      <c r="J277" s="70"/>
      <c r="K277" s="70"/>
      <c r="L277" s="125">
        <f t="shared" si="11"/>
        <v>0</v>
      </c>
    </row>
    <row r="278" spans="1:12" ht="12.75">
      <c r="A278" s="69" t="s">
        <v>171</v>
      </c>
      <c r="B278" s="69" t="s">
        <v>184</v>
      </c>
      <c r="C278" s="69" t="s">
        <v>191</v>
      </c>
      <c r="D278" s="69" t="s">
        <v>224</v>
      </c>
      <c r="E278" s="69" t="s">
        <v>201</v>
      </c>
      <c r="F278" s="69" t="s">
        <v>188</v>
      </c>
      <c r="G278" s="121"/>
      <c r="H278" s="121">
        <v>20100</v>
      </c>
      <c r="I278" s="121">
        <v>20100</v>
      </c>
      <c r="J278" s="70"/>
      <c r="K278" s="70"/>
      <c r="L278" s="125">
        <f t="shared" si="11"/>
        <v>20100</v>
      </c>
    </row>
    <row r="279" spans="1:12" ht="12.75">
      <c r="A279" s="69" t="s">
        <v>171</v>
      </c>
      <c r="B279" s="69" t="s">
        <v>184</v>
      </c>
      <c r="C279" s="69" t="s">
        <v>191</v>
      </c>
      <c r="D279" s="69" t="s">
        <v>224</v>
      </c>
      <c r="E279" s="69" t="s">
        <v>201</v>
      </c>
      <c r="F279" s="69" t="s">
        <v>186</v>
      </c>
      <c r="G279" s="70">
        <v>160000</v>
      </c>
      <c r="H279" s="121">
        <v>50380</v>
      </c>
      <c r="I279" s="121">
        <v>50380</v>
      </c>
      <c r="J279" s="70"/>
      <c r="K279" s="70"/>
      <c r="L279" s="125">
        <f t="shared" si="11"/>
        <v>210380</v>
      </c>
    </row>
    <row r="280" spans="1:12" ht="12.75">
      <c r="A280" s="69" t="s">
        <v>171</v>
      </c>
      <c r="B280" s="69" t="s">
        <v>184</v>
      </c>
      <c r="C280" s="69" t="s">
        <v>191</v>
      </c>
      <c r="D280" s="69" t="s">
        <v>225</v>
      </c>
      <c r="E280" s="69" t="s">
        <v>201</v>
      </c>
      <c r="F280" s="69" t="s">
        <v>186</v>
      </c>
      <c r="G280" s="70">
        <v>24878</v>
      </c>
      <c r="H280" s="121"/>
      <c r="I280" s="121"/>
      <c r="J280" s="70"/>
      <c r="K280" s="70"/>
      <c r="L280" s="125">
        <f t="shared" si="11"/>
        <v>24878</v>
      </c>
    </row>
    <row r="281" spans="1:12" ht="12.75">
      <c r="A281" s="69" t="s">
        <v>171</v>
      </c>
      <c r="B281" s="69" t="s">
        <v>184</v>
      </c>
      <c r="C281" s="69" t="s">
        <v>191</v>
      </c>
      <c r="D281" s="69" t="s">
        <v>248</v>
      </c>
      <c r="E281" s="69" t="s">
        <v>201</v>
      </c>
      <c r="F281" s="69" t="s">
        <v>186</v>
      </c>
      <c r="G281" s="70"/>
      <c r="H281" s="121"/>
      <c r="I281" s="121"/>
      <c r="J281" s="70"/>
      <c r="K281" s="70"/>
      <c r="L281" s="125">
        <f t="shared" si="11"/>
        <v>0</v>
      </c>
    </row>
    <row r="282" spans="1:12" ht="12.75">
      <c r="A282" s="69" t="s">
        <v>171</v>
      </c>
      <c r="B282" s="69" t="s">
        <v>184</v>
      </c>
      <c r="C282" s="69" t="s">
        <v>191</v>
      </c>
      <c r="D282" s="69" t="s">
        <v>226</v>
      </c>
      <c r="E282" s="69" t="s">
        <v>201</v>
      </c>
      <c r="F282" s="69" t="s">
        <v>186</v>
      </c>
      <c r="G282" s="70">
        <v>11500</v>
      </c>
      <c r="H282" s="121"/>
      <c r="I282" s="121"/>
      <c r="J282" s="70"/>
      <c r="K282" s="70"/>
      <c r="L282" s="125">
        <f t="shared" si="11"/>
        <v>11500</v>
      </c>
    </row>
    <row r="283" spans="1:12" ht="12.75">
      <c r="A283" s="69" t="s">
        <v>171</v>
      </c>
      <c r="B283" s="69" t="s">
        <v>184</v>
      </c>
      <c r="C283" s="69" t="s">
        <v>191</v>
      </c>
      <c r="D283" s="69" t="s">
        <v>224</v>
      </c>
      <c r="E283" s="69" t="s">
        <v>202</v>
      </c>
      <c r="F283" s="69" t="s">
        <v>186</v>
      </c>
      <c r="G283" s="70"/>
      <c r="H283" s="121">
        <v>12315</v>
      </c>
      <c r="I283" s="121">
        <v>12315</v>
      </c>
      <c r="J283" s="70"/>
      <c r="K283" s="70"/>
      <c r="L283" s="125">
        <f t="shared" si="11"/>
        <v>12315</v>
      </c>
    </row>
    <row r="284" spans="1:12" ht="12.75">
      <c r="A284" s="69" t="s">
        <v>171</v>
      </c>
      <c r="B284" s="69" t="s">
        <v>184</v>
      </c>
      <c r="C284" s="69" t="s">
        <v>191</v>
      </c>
      <c r="D284" s="69" t="s">
        <v>224</v>
      </c>
      <c r="E284" s="69" t="s">
        <v>202</v>
      </c>
      <c r="F284" s="69" t="s">
        <v>188</v>
      </c>
      <c r="G284" s="70">
        <f>36993-11000</f>
        <v>25993</v>
      </c>
      <c r="H284" s="121"/>
      <c r="I284" s="121"/>
      <c r="J284" s="70"/>
      <c r="K284" s="70"/>
      <c r="L284" s="125">
        <f t="shared" si="11"/>
        <v>25993</v>
      </c>
    </row>
    <row r="285" spans="1:12" ht="12.75">
      <c r="A285" s="69" t="s">
        <v>171</v>
      </c>
      <c r="B285" s="69" t="s">
        <v>184</v>
      </c>
      <c r="C285" s="69" t="s">
        <v>191</v>
      </c>
      <c r="D285" s="69" t="s">
        <v>224</v>
      </c>
      <c r="E285" s="69" t="s">
        <v>203</v>
      </c>
      <c r="F285" s="69" t="s">
        <v>188</v>
      </c>
      <c r="G285" s="70">
        <v>36007</v>
      </c>
      <c r="H285" s="121"/>
      <c r="I285" s="121"/>
      <c r="J285" s="70"/>
      <c r="K285" s="70"/>
      <c r="L285" s="125">
        <f t="shared" si="11"/>
        <v>36007</v>
      </c>
    </row>
    <row r="286" spans="1:12" ht="12.75">
      <c r="A286" s="69" t="s">
        <v>171</v>
      </c>
      <c r="B286" s="69" t="s">
        <v>184</v>
      </c>
      <c r="C286" s="69" t="s">
        <v>191</v>
      </c>
      <c r="D286" s="69" t="s">
        <v>224</v>
      </c>
      <c r="E286" s="69" t="s">
        <v>203</v>
      </c>
      <c r="F286" s="69" t="s">
        <v>188</v>
      </c>
      <c r="G286" s="70">
        <v>50000</v>
      </c>
      <c r="H286" s="70">
        <v>50000</v>
      </c>
      <c r="I286" s="70">
        <v>50000</v>
      </c>
      <c r="J286" s="70"/>
      <c r="K286" s="70"/>
      <c r="L286" s="125">
        <f t="shared" si="11"/>
        <v>100000</v>
      </c>
    </row>
    <row r="287" spans="1:12" ht="12.75">
      <c r="A287" s="69" t="s">
        <v>171</v>
      </c>
      <c r="B287" s="69" t="s">
        <v>184</v>
      </c>
      <c r="C287" s="69" t="s">
        <v>191</v>
      </c>
      <c r="D287" s="69" t="s">
        <v>224</v>
      </c>
      <c r="E287" s="69" t="s">
        <v>203</v>
      </c>
      <c r="F287" s="69" t="s">
        <v>186</v>
      </c>
      <c r="G287" s="70">
        <v>138574.59</v>
      </c>
      <c r="H287" s="70">
        <v>10890</v>
      </c>
      <c r="I287" s="70">
        <v>10890</v>
      </c>
      <c r="J287" s="70"/>
      <c r="K287" s="70"/>
      <c r="L287" s="125">
        <f t="shared" si="11"/>
        <v>149464.59</v>
      </c>
    </row>
    <row r="288" spans="1:12" ht="12.75">
      <c r="A288" s="69"/>
      <c r="B288" s="69"/>
      <c r="C288" s="69"/>
      <c r="D288" s="69"/>
      <c r="E288" s="69"/>
      <c r="F288" s="69"/>
      <c r="G288" s="70"/>
      <c r="H288" s="70"/>
      <c r="I288" s="70"/>
      <c r="J288" s="70"/>
      <c r="K288" s="70"/>
      <c r="L288" s="70"/>
    </row>
    <row r="289" spans="1:12" ht="12.7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</row>
    <row r="290" spans="1:12" ht="12.75">
      <c r="A290" s="241" t="s">
        <v>204</v>
      </c>
      <c r="B290" s="241"/>
      <c r="C290" s="241"/>
      <c r="D290" s="241"/>
      <c r="E290" s="241"/>
      <c r="F290" s="236"/>
      <c r="G290" s="236"/>
      <c r="H290" s="72"/>
      <c r="I290" s="236" t="s">
        <v>163</v>
      </c>
      <c r="J290" s="236"/>
      <c r="K290" s="73"/>
      <c r="L290" s="73"/>
    </row>
    <row r="291" spans="1:12" ht="12.75">
      <c r="A291" s="72"/>
      <c r="B291" s="72"/>
      <c r="C291" s="72"/>
      <c r="D291" s="72"/>
      <c r="E291" s="72"/>
      <c r="F291" s="71"/>
      <c r="G291" s="71" t="s">
        <v>13</v>
      </c>
      <c r="H291" s="72"/>
      <c r="I291" s="234" t="s">
        <v>14</v>
      </c>
      <c r="J291" s="234"/>
      <c r="K291" s="72"/>
      <c r="L291" s="72"/>
    </row>
    <row r="292" spans="1:12" ht="12.75">
      <c r="A292" s="235" t="s">
        <v>205</v>
      </c>
      <c r="B292" s="235"/>
      <c r="C292" s="235"/>
      <c r="D292" s="235"/>
      <c r="E292" s="235"/>
      <c r="F292" s="236"/>
      <c r="G292" s="236"/>
      <c r="H292" s="72"/>
      <c r="I292" s="236" t="s">
        <v>259</v>
      </c>
      <c r="J292" s="236"/>
      <c r="K292" s="72"/>
      <c r="L292" s="72"/>
    </row>
    <row r="293" spans="1:12" ht="12.75">
      <c r="A293" s="72"/>
      <c r="B293" s="72"/>
      <c r="C293" s="72"/>
      <c r="D293" s="72"/>
      <c r="E293" s="72"/>
      <c r="F293" s="71"/>
      <c r="G293" s="71" t="s">
        <v>13</v>
      </c>
      <c r="H293" s="72"/>
      <c r="I293" s="234" t="s">
        <v>14</v>
      </c>
      <c r="J293" s="234"/>
      <c r="K293" s="72"/>
      <c r="L293" s="72"/>
    </row>
    <row r="294" spans="1:12" ht="12.75">
      <c r="A294" s="235" t="s">
        <v>206</v>
      </c>
      <c r="B294" s="235"/>
      <c r="C294" s="235"/>
      <c r="D294" s="235"/>
      <c r="E294" s="235"/>
      <c r="F294" s="236"/>
      <c r="G294" s="236"/>
      <c r="H294" s="72"/>
      <c r="I294" s="236"/>
      <c r="J294" s="236"/>
      <c r="K294" s="72"/>
      <c r="L294" s="72"/>
    </row>
    <row r="295" spans="1:12" ht="12.75">
      <c r="A295" s="72"/>
      <c r="B295" s="72"/>
      <c r="C295" s="72"/>
      <c r="D295" s="72"/>
      <c r="E295" s="72"/>
      <c r="F295" s="71"/>
      <c r="G295" s="71" t="s">
        <v>13</v>
      </c>
      <c r="H295" s="72"/>
      <c r="I295" s="234" t="s">
        <v>14</v>
      </c>
      <c r="J295" s="234"/>
      <c r="K295" s="72"/>
      <c r="L295" s="72"/>
    </row>
    <row r="296" spans="1:12" ht="12.75">
      <c r="A296" s="237" t="s">
        <v>276</v>
      </c>
      <c r="B296" s="237"/>
      <c r="C296" s="237"/>
      <c r="D296" s="237"/>
      <c r="E296" s="237"/>
      <c r="F296" s="72"/>
      <c r="G296" s="72"/>
      <c r="H296" s="72"/>
      <c r="I296" s="72"/>
      <c r="J296" s="72"/>
      <c r="K296" s="72"/>
      <c r="L296" s="72"/>
    </row>
    <row r="300" spans="1:12" ht="15.75">
      <c r="A300" s="253" t="s">
        <v>277</v>
      </c>
      <c r="B300" s="253"/>
      <c r="C300" s="253"/>
      <c r="D300" s="253"/>
      <c r="E300" s="253"/>
      <c r="F300" s="253"/>
      <c r="G300" s="253"/>
      <c r="H300" s="253"/>
      <c r="I300" s="253"/>
      <c r="J300" s="53"/>
      <c r="K300" s="54"/>
      <c r="L300" s="55" t="s">
        <v>16</v>
      </c>
    </row>
    <row r="301" spans="1:12" ht="15.75">
      <c r="A301" s="56"/>
      <c r="B301" s="56"/>
      <c r="C301" s="56"/>
      <c r="D301" s="56"/>
      <c r="E301" s="56"/>
      <c r="F301" s="56"/>
      <c r="G301" s="56"/>
      <c r="H301" s="56"/>
      <c r="I301" s="56"/>
      <c r="J301" s="57"/>
      <c r="K301" s="58" t="s">
        <v>17</v>
      </c>
      <c r="L301" s="59" t="s">
        <v>275</v>
      </c>
    </row>
    <row r="302" spans="1:12" ht="39">
      <c r="A302" s="254" t="s">
        <v>169</v>
      </c>
      <c r="B302" s="254"/>
      <c r="C302" s="254"/>
      <c r="D302" s="254"/>
      <c r="E302" s="254"/>
      <c r="F302" s="254"/>
      <c r="G302" s="255" t="s">
        <v>160</v>
      </c>
      <c r="H302" s="256"/>
      <c r="I302" s="256"/>
      <c r="J302" s="256"/>
      <c r="K302" s="58" t="s">
        <v>170</v>
      </c>
      <c r="L302" s="59" t="s">
        <v>171</v>
      </c>
    </row>
    <row r="303" spans="1:12" ht="13.5">
      <c r="A303" s="254" t="s">
        <v>172</v>
      </c>
      <c r="B303" s="254"/>
      <c r="C303" s="254"/>
      <c r="D303" s="254"/>
      <c r="E303" s="254"/>
      <c r="F303" s="254"/>
      <c r="G303" s="255" t="s">
        <v>173</v>
      </c>
      <c r="H303" s="256"/>
      <c r="I303" s="256"/>
      <c r="J303" s="256"/>
      <c r="K303" s="60"/>
      <c r="L303" s="61"/>
    </row>
    <row r="304" spans="1:12" ht="12.75">
      <c r="A304" s="254" t="s">
        <v>174</v>
      </c>
      <c r="B304" s="254"/>
      <c r="C304" s="254"/>
      <c r="D304" s="129"/>
      <c r="E304" s="129"/>
      <c r="F304" s="129"/>
      <c r="G304" s="63"/>
      <c r="H304" s="63"/>
      <c r="I304" s="63"/>
      <c r="J304" s="64"/>
      <c r="K304" s="58"/>
      <c r="L304" s="65"/>
    </row>
    <row r="305" spans="1:12" ht="12.75">
      <c r="A305" s="246" t="s">
        <v>175</v>
      </c>
      <c r="B305" s="247"/>
      <c r="C305" s="247"/>
      <c r="D305" s="247"/>
      <c r="E305" s="246" t="s">
        <v>176</v>
      </c>
      <c r="F305" s="246" t="s">
        <v>216</v>
      </c>
      <c r="G305" s="242" t="s">
        <v>264</v>
      </c>
      <c r="H305" s="242" t="s">
        <v>268</v>
      </c>
      <c r="I305" s="250" t="s">
        <v>177</v>
      </c>
      <c r="J305" s="251"/>
      <c r="K305" s="252"/>
      <c r="L305" s="242" t="s">
        <v>269</v>
      </c>
    </row>
    <row r="306" spans="1:12" ht="38.25">
      <c r="A306" s="248"/>
      <c r="B306" s="249"/>
      <c r="C306" s="249"/>
      <c r="D306" s="249"/>
      <c r="E306" s="248"/>
      <c r="F306" s="248"/>
      <c r="G306" s="243"/>
      <c r="H306" s="243"/>
      <c r="I306" s="66" t="s">
        <v>178</v>
      </c>
      <c r="J306" s="66" t="s">
        <v>179</v>
      </c>
      <c r="K306" s="66" t="s">
        <v>180</v>
      </c>
      <c r="L306" s="243"/>
    </row>
    <row r="307" spans="1:12" ht="12.75">
      <c r="A307" s="238" t="s">
        <v>181</v>
      </c>
      <c r="B307" s="239"/>
      <c r="C307" s="239"/>
      <c r="D307" s="239"/>
      <c r="E307" s="239"/>
      <c r="F307" s="240"/>
      <c r="G307" s="67"/>
      <c r="H307" s="67">
        <f>I307+J307</f>
        <v>0</v>
      </c>
      <c r="I307" s="67">
        <v>0</v>
      </c>
      <c r="J307" s="67">
        <v>0</v>
      </c>
      <c r="K307" s="67">
        <v>0</v>
      </c>
      <c r="L307" s="67"/>
    </row>
    <row r="308" spans="1:12" ht="12.75">
      <c r="A308" s="238" t="s">
        <v>182</v>
      </c>
      <c r="B308" s="239"/>
      <c r="C308" s="239"/>
      <c r="D308" s="239"/>
      <c r="E308" s="239"/>
      <c r="F308" s="240"/>
      <c r="G308" s="68">
        <f>SUM(G309:G311)</f>
        <v>4843000</v>
      </c>
      <c r="H308" s="68">
        <f>SUM(H309:H311)</f>
        <v>70100</v>
      </c>
      <c r="I308" s="68">
        <f>SUM(I309:I311)</f>
        <v>70100</v>
      </c>
      <c r="J308" s="68">
        <f>SUM(J309:J311)</f>
        <v>0</v>
      </c>
      <c r="K308" s="68">
        <f>SUM(K309:K311)</f>
        <v>0</v>
      </c>
      <c r="L308" s="68">
        <f>G308+H308</f>
        <v>4913100</v>
      </c>
    </row>
    <row r="309" spans="1:12" ht="12.75">
      <c r="A309" s="69" t="s">
        <v>171</v>
      </c>
      <c r="B309" s="244" t="s">
        <v>183</v>
      </c>
      <c r="C309" s="245"/>
      <c r="D309" s="69" t="s">
        <v>184</v>
      </c>
      <c r="E309" s="69" t="s">
        <v>187</v>
      </c>
      <c r="F309" s="69" t="s">
        <v>186</v>
      </c>
      <c r="G309" s="70">
        <f>4733000-50000</f>
        <v>4683000</v>
      </c>
      <c r="H309" s="70"/>
      <c r="I309" s="70"/>
      <c r="J309" s="70">
        <v>0</v>
      </c>
      <c r="K309" s="70">
        <v>0</v>
      </c>
      <c r="L309" s="70">
        <f>G309+H309</f>
        <v>4683000</v>
      </c>
    </row>
    <row r="310" spans="1:12" ht="12.75">
      <c r="A310" s="69" t="s">
        <v>171</v>
      </c>
      <c r="B310" s="244" t="s">
        <v>183</v>
      </c>
      <c r="C310" s="245"/>
      <c r="D310" s="69" t="s">
        <v>184</v>
      </c>
      <c r="E310" s="69" t="s">
        <v>187</v>
      </c>
      <c r="F310" s="69" t="s">
        <v>188</v>
      </c>
      <c r="G310" s="70">
        <v>160000</v>
      </c>
      <c r="H310" s="70">
        <v>70100</v>
      </c>
      <c r="I310" s="70">
        <v>70100</v>
      </c>
      <c r="J310" s="70"/>
      <c r="K310" s="70"/>
      <c r="L310" s="70">
        <f>G310+H310</f>
        <v>230100</v>
      </c>
    </row>
    <row r="311" spans="1:12" ht="12.75">
      <c r="A311" s="69"/>
      <c r="B311" s="244" t="s">
        <v>189</v>
      </c>
      <c r="C311" s="245"/>
      <c r="D311" s="69" t="s">
        <v>189</v>
      </c>
      <c r="E311" s="69"/>
      <c r="F311" s="69"/>
      <c r="G311" s="70">
        <v>0</v>
      </c>
      <c r="H311" s="70">
        <f>I311+J311</f>
        <v>0</v>
      </c>
      <c r="I311" s="70">
        <v>0</v>
      </c>
      <c r="J311" s="70">
        <v>0</v>
      </c>
      <c r="K311" s="70">
        <v>0</v>
      </c>
      <c r="L311" s="70"/>
    </row>
    <row r="312" spans="1:12" ht="12.75">
      <c r="A312" s="238" t="s">
        <v>190</v>
      </c>
      <c r="B312" s="239"/>
      <c r="C312" s="239"/>
      <c r="D312" s="239"/>
      <c r="E312" s="239"/>
      <c r="F312" s="240"/>
      <c r="G312" s="68">
        <f>SUM(G313:G337)</f>
        <v>4843000</v>
      </c>
      <c r="H312" s="68">
        <f>SUM(H322:H337)</f>
        <v>0</v>
      </c>
      <c r="I312" s="68">
        <f>SUM(I322:I337)</f>
        <v>0</v>
      </c>
      <c r="J312" s="68">
        <f>SUM(J322:J337)</f>
        <v>0</v>
      </c>
      <c r="K312" s="68">
        <f>SUM(K322:K337)</f>
        <v>0</v>
      </c>
      <c r="L312" s="68">
        <f>SUM(L313:L337)</f>
        <v>4913100</v>
      </c>
    </row>
    <row r="313" spans="1:12" ht="12.75">
      <c r="A313" s="69" t="s">
        <v>171</v>
      </c>
      <c r="B313" s="69" t="s">
        <v>184</v>
      </c>
      <c r="C313" s="69" t="s">
        <v>191</v>
      </c>
      <c r="D313" s="69" t="s">
        <v>221</v>
      </c>
      <c r="E313" s="69" t="s">
        <v>193</v>
      </c>
      <c r="F313" s="69" t="s">
        <v>188</v>
      </c>
      <c r="G313" s="70">
        <v>36870</v>
      </c>
      <c r="H313" s="70"/>
      <c r="I313" s="70"/>
      <c r="J313" s="70"/>
      <c r="K313" s="70"/>
      <c r="L313" s="125">
        <f>G313+H313</f>
        <v>36870</v>
      </c>
    </row>
    <row r="314" spans="1:12" ht="12.75">
      <c r="A314" s="69" t="s">
        <v>171</v>
      </c>
      <c r="B314" s="69" t="s">
        <v>184</v>
      </c>
      <c r="C314" s="69" t="s">
        <v>191</v>
      </c>
      <c r="D314" s="69" t="s">
        <v>223</v>
      </c>
      <c r="E314" s="69" t="s">
        <v>195</v>
      </c>
      <c r="F314" s="69" t="s">
        <v>188</v>
      </c>
      <c r="G314" s="70">
        <v>11130</v>
      </c>
      <c r="H314" s="121"/>
      <c r="I314" s="121"/>
      <c r="J314" s="70"/>
      <c r="K314" s="70"/>
      <c r="L314" s="125">
        <f>G314+H314</f>
        <v>11130</v>
      </c>
    </row>
    <row r="315" spans="1:12" ht="12.75">
      <c r="A315" s="69" t="s">
        <v>171</v>
      </c>
      <c r="B315" s="69" t="s">
        <v>184</v>
      </c>
      <c r="C315" s="69" t="s">
        <v>191</v>
      </c>
      <c r="D315" s="69" t="s">
        <v>224</v>
      </c>
      <c r="E315" s="69" t="s">
        <v>198</v>
      </c>
      <c r="F315" s="69" t="s">
        <v>188</v>
      </c>
      <c r="G315" s="70"/>
      <c r="H315" s="121"/>
      <c r="I315" s="121"/>
      <c r="J315" s="70"/>
      <c r="K315" s="70"/>
      <c r="L315" s="125">
        <v>0</v>
      </c>
    </row>
    <row r="316" spans="1:12" ht="12.75">
      <c r="A316" s="69" t="s">
        <v>171</v>
      </c>
      <c r="B316" s="69" t="s">
        <v>184</v>
      </c>
      <c r="C316" s="69" t="s">
        <v>191</v>
      </c>
      <c r="D316" s="69" t="s">
        <v>224</v>
      </c>
      <c r="E316" s="69" t="s">
        <v>199</v>
      </c>
      <c r="F316" s="69" t="s">
        <v>188</v>
      </c>
      <c r="G316" s="70"/>
      <c r="H316" s="121"/>
      <c r="I316" s="121"/>
      <c r="J316" s="70"/>
      <c r="K316" s="70"/>
      <c r="L316" s="125">
        <f aca="true" t="shared" si="12" ref="L316:L321">G316+H316</f>
        <v>0</v>
      </c>
    </row>
    <row r="317" spans="1:12" ht="12.75">
      <c r="A317" s="69" t="s">
        <v>171</v>
      </c>
      <c r="B317" s="69" t="s">
        <v>184</v>
      </c>
      <c r="C317" s="69" t="s">
        <v>191</v>
      </c>
      <c r="D317" s="69" t="s">
        <v>224</v>
      </c>
      <c r="E317" s="69" t="s">
        <v>200</v>
      </c>
      <c r="F317" s="69" t="s">
        <v>188</v>
      </c>
      <c r="G317" s="121"/>
      <c r="H317" s="121"/>
      <c r="I317" s="121"/>
      <c r="J317" s="70"/>
      <c r="K317" s="70"/>
      <c r="L317" s="125">
        <f t="shared" si="12"/>
        <v>0</v>
      </c>
    </row>
    <row r="318" spans="1:12" ht="12.75">
      <c r="A318" s="69" t="s">
        <v>171</v>
      </c>
      <c r="B318" s="69" t="s">
        <v>184</v>
      </c>
      <c r="C318" s="69" t="s">
        <v>191</v>
      </c>
      <c r="D318" s="69" t="s">
        <v>224</v>
      </c>
      <c r="E318" s="69" t="s">
        <v>201</v>
      </c>
      <c r="F318" s="69" t="s">
        <v>188</v>
      </c>
      <c r="G318" s="121"/>
      <c r="H318" s="121">
        <v>20100</v>
      </c>
      <c r="I318" s="121">
        <v>20100</v>
      </c>
      <c r="J318" s="70"/>
      <c r="K318" s="70"/>
      <c r="L318" s="125">
        <f t="shared" si="12"/>
        <v>20100</v>
      </c>
    </row>
    <row r="319" spans="1:12" ht="12.75">
      <c r="A319" s="69" t="s">
        <v>171</v>
      </c>
      <c r="B319" s="69" t="s">
        <v>184</v>
      </c>
      <c r="C319" s="69" t="s">
        <v>191</v>
      </c>
      <c r="D319" s="69" t="s">
        <v>224</v>
      </c>
      <c r="E319" s="69" t="s">
        <v>202</v>
      </c>
      <c r="F319" s="69" t="s">
        <v>188</v>
      </c>
      <c r="G319" s="70">
        <f>36993-11000</f>
        <v>25993</v>
      </c>
      <c r="H319" s="121"/>
      <c r="I319" s="121"/>
      <c r="J319" s="70"/>
      <c r="K319" s="70"/>
      <c r="L319" s="125">
        <f t="shared" si="12"/>
        <v>25993</v>
      </c>
    </row>
    <row r="320" spans="1:12" ht="12.75">
      <c r="A320" s="69" t="s">
        <v>171</v>
      </c>
      <c r="B320" s="69" t="s">
        <v>184</v>
      </c>
      <c r="C320" s="69" t="s">
        <v>191</v>
      </c>
      <c r="D320" s="69" t="s">
        <v>224</v>
      </c>
      <c r="E320" s="69" t="s">
        <v>203</v>
      </c>
      <c r="F320" s="69" t="s">
        <v>188</v>
      </c>
      <c r="G320" s="70">
        <v>36007</v>
      </c>
      <c r="H320" s="121"/>
      <c r="I320" s="121"/>
      <c r="J320" s="70"/>
      <c r="K320" s="70"/>
      <c r="L320" s="125">
        <f t="shared" si="12"/>
        <v>36007</v>
      </c>
    </row>
    <row r="321" spans="1:12" ht="12.75">
      <c r="A321" s="69" t="s">
        <v>171</v>
      </c>
      <c r="B321" s="69" t="s">
        <v>184</v>
      </c>
      <c r="C321" s="69" t="s">
        <v>191</v>
      </c>
      <c r="D321" s="69" t="s">
        <v>224</v>
      </c>
      <c r="E321" s="69" t="s">
        <v>203</v>
      </c>
      <c r="F321" s="69" t="s">
        <v>188</v>
      </c>
      <c r="G321" s="70">
        <v>50000</v>
      </c>
      <c r="H321" s="70">
        <v>50000</v>
      </c>
      <c r="I321" s="70">
        <v>50000</v>
      </c>
      <c r="J321" s="70"/>
      <c r="K321" s="70"/>
      <c r="L321" s="125">
        <f t="shared" si="12"/>
        <v>100000</v>
      </c>
    </row>
    <row r="322" spans="1:12" ht="12.75">
      <c r="A322" s="69" t="s">
        <v>171</v>
      </c>
      <c r="B322" s="69" t="s">
        <v>184</v>
      </c>
      <c r="C322" s="69" t="s">
        <v>191</v>
      </c>
      <c r="D322" s="69" t="s">
        <v>221</v>
      </c>
      <c r="E322" s="69" t="s">
        <v>193</v>
      </c>
      <c r="F322" s="69" t="s">
        <v>186</v>
      </c>
      <c r="G322" s="70">
        <v>2060720</v>
      </c>
      <c r="H322" s="70"/>
      <c r="I322" s="70"/>
      <c r="J322" s="70"/>
      <c r="K322" s="70"/>
      <c r="L322" s="125">
        <f aca="true" t="shared" si="13" ref="L322:L328">G322+H322</f>
        <v>2060720</v>
      </c>
    </row>
    <row r="323" spans="1:12" ht="12.75">
      <c r="A323" s="69" t="s">
        <v>171</v>
      </c>
      <c r="B323" s="69" t="s">
        <v>184</v>
      </c>
      <c r="C323" s="69" t="s">
        <v>191</v>
      </c>
      <c r="D323" s="69" t="s">
        <v>222</v>
      </c>
      <c r="E323" s="69" t="s">
        <v>194</v>
      </c>
      <c r="F323" s="69" t="s">
        <v>186</v>
      </c>
      <c r="G323" s="70">
        <f>63000+30000</f>
        <v>93000</v>
      </c>
      <c r="H323" s="121"/>
      <c r="I323" s="121"/>
      <c r="J323" s="70"/>
      <c r="K323" s="70"/>
      <c r="L323" s="125">
        <f t="shared" si="13"/>
        <v>93000</v>
      </c>
    </row>
    <row r="324" spans="1:12" ht="12.75">
      <c r="A324" s="69" t="s">
        <v>171</v>
      </c>
      <c r="B324" s="69" t="s">
        <v>184</v>
      </c>
      <c r="C324" s="69" t="s">
        <v>191</v>
      </c>
      <c r="D324" s="69" t="s">
        <v>223</v>
      </c>
      <c r="E324" s="69" t="s">
        <v>195</v>
      </c>
      <c r="F324" s="69" t="s">
        <v>186</v>
      </c>
      <c r="G324" s="70">
        <v>623280</v>
      </c>
      <c r="H324" s="121"/>
      <c r="I324" s="121"/>
      <c r="J324" s="70"/>
      <c r="K324" s="70"/>
      <c r="L324" s="125">
        <f t="shared" si="13"/>
        <v>623280</v>
      </c>
    </row>
    <row r="325" spans="1:12" ht="12.75">
      <c r="A325" s="69" t="s">
        <v>171</v>
      </c>
      <c r="B325" s="69" t="s">
        <v>184</v>
      </c>
      <c r="C325" s="69" t="s">
        <v>191</v>
      </c>
      <c r="D325" s="69" t="s">
        <v>224</v>
      </c>
      <c r="E325" s="69" t="s">
        <v>196</v>
      </c>
      <c r="F325" s="69" t="s">
        <v>186</v>
      </c>
      <c r="G325" s="70">
        <v>60100</v>
      </c>
      <c r="H325" s="121"/>
      <c r="I325" s="121"/>
      <c r="J325" s="70"/>
      <c r="K325" s="70"/>
      <c r="L325" s="125">
        <f t="shared" si="13"/>
        <v>60100</v>
      </c>
    </row>
    <row r="326" spans="1:12" ht="12.75">
      <c r="A326" s="69" t="s">
        <v>171</v>
      </c>
      <c r="B326" s="69" t="s">
        <v>184</v>
      </c>
      <c r="C326" s="69" t="s">
        <v>191</v>
      </c>
      <c r="D326" s="69" t="s">
        <v>224</v>
      </c>
      <c r="E326" s="69" t="s">
        <v>197</v>
      </c>
      <c r="F326" s="69" t="s">
        <v>186</v>
      </c>
      <c r="G326" s="70">
        <v>24000</v>
      </c>
      <c r="H326" s="121"/>
      <c r="I326" s="121"/>
      <c r="J326" s="70"/>
      <c r="K326" s="70"/>
      <c r="L326" s="125">
        <f t="shared" si="13"/>
        <v>24000</v>
      </c>
    </row>
    <row r="327" spans="1:12" ht="12.75">
      <c r="A327" s="69" t="s">
        <v>171</v>
      </c>
      <c r="B327" s="69" t="s">
        <v>184</v>
      </c>
      <c r="C327" s="69" t="s">
        <v>191</v>
      </c>
      <c r="D327" s="69" t="s">
        <v>224</v>
      </c>
      <c r="E327" s="69" t="s">
        <v>198</v>
      </c>
      <c r="F327" s="69" t="s">
        <v>186</v>
      </c>
      <c r="G327" s="70">
        <v>1235557.41</v>
      </c>
      <c r="H327" s="121"/>
      <c r="I327" s="121"/>
      <c r="J327" s="70"/>
      <c r="K327" s="70"/>
      <c r="L327" s="125">
        <f t="shared" si="13"/>
        <v>1235557.41</v>
      </c>
    </row>
    <row r="328" spans="1:12" ht="12.75">
      <c r="A328" s="69" t="s">
        <v>171</v>
      </c>
      <c r="B328" s="69" t="s">
        <v>184</v>
      </c>
      <c r="C328" s="69" t="s">
        <v>191</v>
      </c>
      <c r="D328" s="69" t="s">
        <v>224</v>
      </c>
      <c r="E328" s="69" t="s">
        <v>198</v>
      </c>
      <c r="F328" s="69" t="s">
        <v>186</v>
      </c>
      <c r="G328" s="70">
        <v>36350</v>
      </c>
      <c r="H328" s="121"/>
      <c r="I328" s="121"/>
      <c r="J328" s="70"/>
      <c r="K328" s="70"/>
      <c r="L328" s="125">
        <f t="shared" si="13"/>
        <v>36350</v>
      </c>
    </row>
    <row r="329" spans="1:12" ht="12.75">
      <c r="A329" s="69" t="s">
        <v>171</v>
      </c>
      <c r="B329" s="69" t="s">
        <v>184</v>
      </c>
      <c r="C329" s="69" t="s">
        <v>191</v>
      </c>
      <c r="D329" s="69" t="s">
        <v>224</v>
      </c>
      <c r="E329" s="69" t="s">
        <v>199</v>
      </c>
      <c r="F329" s="69" t="s">
        <v>186</v>
      </c>
      <c r="G329" s="70">
        <v>60000</v>
      </c>
      <c r="H329" s="121">
        <v>2500</v>
      </c>
      <c r="I329" s="121">
        <v>2500</v>
      </c>
      <c r="J329" s="70"/>
      <c r="K329" s="70"/>
      <c r="L329" s="125">
        <f aca="true" t="shared" si="14" ref="L329:L336">G329+H329</f>
        <v>62500</v>
      </c>
    </row>
    <row r="330" spans="1:12" ht="12.75">
      <c r="A330" s="69" t="s">
        <v>171</v>
      </c>
      <c r="B330" s="69" t="s">
        <v>184</v>
      </c>
      <c r="C330" s="69" t="s">
        <v>191</v>
      </c>
      <c r="D330" s="69" t="s">
        <v>224</v>
      </c>
      <c r="E330" s="69" t="s">
        <v>200</v>
      </c>
      <c r="F330" s="69" t="s">
        <v>186</v>
      </c>
      <c r="G330" s="121">
        <v>155040</v>
      </c>
      <c r="H330" s="121">
        <v>-76085</v>
      </c>
      <c r="I330" s="121">
        <v>-76085</v>
      </c>
      <c r="J330" s="70"/>
      <c r="K330" s="70"/>
      <c r="L330" s="125">
        <f t="shared" si="14"/>
        <v>78955</v>
      </c>
    </row>
    <row r="331" spans="1:12" ht="12.75">
      <c r="A331" s="69" t="s">
        <v>171</v>
      </c>
      <c r="B331" s="69" t="s">
        <v>184</v>
      </c>
      <c r="C331" s="69" t="s">
        <v>191</v>
      </c>
      <c r="D331" s="69" t="s">
        <v>224</v>
      </c>
      <c r="E331" s="69" t="s">
        <v>201</v>
      </c>
      <c r="F331" s="69" t="s">
        <v>186</v>
      </c>
      <c r="G331" s="70">
        <v>160000</v>
      </c>
      <c r="H331" s="121">
        <v>50380</v>
      </c>
      <c r="I331" s="121">
        <v>50380</v>
      </c>
      <c r="J331" s="70"/>
      <c r="K331" s="70"/>
      <c r="L331" s="125">
        <f t="shared" si="14"/>
        <v>210380</v>
      </c>
    </row>
    <row r="332" spans="1:12" ht="12.75">
      <c r="A332" s="69" t="s">
        <v>171</v>
      </c>
      <c r="B332" s="69" t="s">
        <v>184</v>
      </c>
      <c r="C332" s="69" t="s">
        <v>191</v>
      </c>
      <c r="D332" s="69" t="s">
        <v>225</v>
      </c>
      <c r="E332" s="69" t="s">
        <v>201</v>
      </c>
      <c r="F332" s="69" t="s">
        <v>186</v>
      </c>
      <c r="G332" s="70">
        <v>24878</v>
      </c>
      <c r="H332" s="121"/>
      <c r="I332" s="121"/>
      <c r="J332" s="70"/>
      <c r="K332" s="70"/>
      <c r="L332" s="125">
        <f t="shared" si="14"/>
        <v>24878</v>
      </c>
    </row>
    <row r="333" spans="1:12" ht="12.75">
      <c r="A333" s="69" t="s">
        <v>171</v>
      </c>
      <c r="B333" s="69" t="s">
        <v>184</v>
      </c>
      <c r="C333" s="69" t="s">
        <v>191</v>
      </c>
      <c r="D333" s="69" t="s">
        <v>248</v>
      </c>
      <c r="E333" s="69" t="s">
        <v>201</v>
      </c>
      <c r="F333" s="69" t="s">
        <v>186</v>
      </c>
      <c r="G333" s="70"/>
      <c r="H333" s="121"/>
      <c r="I333" s="121"/>
      <c r="J333" s="70"/>
      <c r="K333" s="70"/>
      <c r="L333" s="125">
        <f t="shared" si="14"/>
        <v>0</v>
      </c>
    </row>
    <row r="334" spans="1:12" ht="12.75">
      <c r="A334" s="69" t="s">
        <v>171</v>
      </c>
      <c r="B334" s="69" t="s">
        <v>184</v>
      </c>
      <c r="C334" s="69" t="s">
        <v>191</v>
      </c>
      <c r="D334" s="69" t="s">
        <v>226</v>
      </c>
      <c r="E334" s="69" t="s">
        <v>201</v>
      </c>
      <c r="F334" s="69" t="s">
        <v>186</v>
      </c>
      <c r="G334" s="70">
        <v>11500</v>
      </c>
      <c r="H334" s="121"/>
      <c r="I334" s="121"/>
      <c r="J334" s="70"/>
      <c r="K334" s="70"/>
      <c r="L334" s="125">
        <f t="shared" si="14"/>
        <v>11500</v>
      </c>
    </row>
    <row r="335" spans="1:12" ht="12.75">
      <c r="A335" s="69" t="s">
        <v>171</v>
      </c>
      <c r="B335" s="69" t="s">
        <v>184</v>
      </c>
      <c r="C335" s="69" t="s">
        <v>191</v>
      </c>
      <c r="D335" s="69" t="s">
        <v>224</v>
      </c>
      <c r="E335" s="69" t="s">
        <v>202</v>
      </c>
      <c r="F335" s="69" t="s">
        <v>186</v>
      </c>
      <c r="G335" s="70"/>
      <c r="H335" s="121">
        <v>12315</v>
      </c>
      <c r="I335" s="121">
        <v>12315</v>
      </c>
      <c r="J335" s="70"/>
      <c r="K335" s="70"/>
      <c r="L335" s="125">
        <f t="shared" si="14"/>
        <v>12315</v>
      </c>
    </row>
    <row r="336" spans="1:12" ht="12.75">
      <c r="A336" s="69" t="s">
        <v>171</v>
      </c>
      <c r="B336" s="69" t="s">
        <v>184</v>
      </c>
      <c r="C336" s="69" t="s">
        <v>191</v>
      </c>
      <c r="D336" s="69" t="s">
        <v>224</v>
      </c>
      <c r="E336" s="69" t="s">
        <v>203</v>
      </c>
      <c r="F336" s="69" t="s">
        <v>186</v>
      </c>
      <c r="G336" s="70">
        <v>138574.59</v>
      </c>
      <c r="H336" s="70">
        <v>10890</v>
      </c>
      <c r="I336" s="70">
        <v>10890</v>
      </c>
      <c r="J336" s="70"/>
      <c r="K336" s="70"/>
      <c r="L336" s="125">
        <f t="shared" si="14"/>
        <v>149464.59</v>
      </c>
    </row>
    <row r="337" spans="1:12" ht="12.75">
      <c r="A337" s="69"/>
      <c r="B337" s="69"/>
      <c r="C337" s="69"/>
      <c r="D337" s="69"/>
      <c r="E337" s="69"/>
      <c r="F337" s="69"/>
      <c r="G337" s="70"/>
      <c r="H337" s="70"/>
      <c r="I337" s="70"/>
      <c r="J337" s="70"/>
      <c r="K337" s="70"/>
      <c r="L337" s="70"/>
    </row>
    <row r="338" spans="1:12" ht="12.7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</row>
    <row r="339" spans="1:12" ht="12.75">
      <c r="A339" s="241" t="s">
        <v>204</v>
      </c>
      <c r="B339" s="241"/>
      <c r="C339" s="241"/>
      <c r="D339" s="241"/>
      <c r="E339" s="241"/>
      <c r="F339" s="236"/>
      <c r="G339" s="236"/>
      <c r="H339" s="72"/>
      <c r="I339" s="236" t="s">
        <v>163</v>
      </c>
      <c r="J339" s="236"/>
      <c r="K339" s="73"/>
      <c r="L339" s="73"/>
    </row>
    <row r="340" spans="1:12" ht="12.75">
      <c r="A340" s="72"/>
      <c r="B340" s="72"/>
      <c r="C340" s="72"/>
      <c r="D340" s="72"/>
      <c r="E340" s="72"/>
      <c r="F340" s="71"/>
      <c r="G340" s="71" t="s">
        <v>13</v>
      </c>
      <c r="H340" s="72"/>
      <c r="I340" s="234" t="s">
        <v>14</v>
      </c>
      <c r="J340" s="234"/>
      <c r="K340" s="72"/>
      <c r="L340" s="72"/>
    </row>
    <row r="341" spans="1:12" ht="12.75">
      <c r="A341" s="235" t="s">
        <v>205</v>
      </c>
      <c r="B341" s="235"/>
      <c r="C341" s="235"/>
      <c r="D341" s="235"/>
      <c r="E341" s="235"/>
      <c r="F341" s="236"/>
      <c r="G341" s="236"/>
      <c r="H341" s="72"/>
      <c r="I341" s="236" t="s">
        <v>259</v>
      </c>
      <c r="J341" s="236"/>
      <c r="K341" s="72"/>
      <c r="L341" s="72"/>
    </row>
    <row r="342" spans="1:12" ht="12.75">
      <c r="A342" s="72"/>
      <c r="B342" s="72"/>
      <c r="C342" s="72"/>
      <c r="D342" s="72"/>
      <c r="E342" s="72"/>
      <c r="F342" s="71"/>
      <c r="G342" s="71" t="s">
        <v>13</v>
      </c>
      <c r="H342" s="72"/>
      <c r="I342" s="234" t="s">
        <v>14</v>
      </c>
      <c r="J342" s="234"/>
      <c r="K342" s="72"/>
      <c r="L342" s="72"/>
    </row>
    <row r="343" spans="1:12" ht="12.75">
      <c r="A343" s="235" t="s">
        <v>206</v>
      </c>
      <c r="B343" s="235"/>
      <c r="C343" s="235"/>
      <c r="D343" s="235"/>
      <c r="E343" s="235"/>
      <c r="F343" s="236"/>
      <c r="G343" s="236"/>
      <c r="H343" s="72"/>
      <c r="I343" s="236"/>
      <c r="J343" s="236"/>
      <c r="K343" s="72"/>
      <c r="L343" s="72"/>
    </row>
    <row r="344" spans="1:12" ht="12.75">
      <c r="A344" s="72"/>
      <c r="B344" s="72"/>
      <c r="C344" s="72"/>
      <c r="D344" s="72"/>
      <c r="E344" s="72"/>
      <c r="F344" s="71"/>
      <c r="G344" s="71" t="s">
        <v>13</v>
      </c>
      <c r="H344" s="72"/>
      <c r="I344" s="234" t="s">
        <v>14</v>
      </c>
      <c r="J344" s="234"/>
      <c r="K344" s="72"/>
      <c r="L344" s="72"/>
    </row>
    <row r="345" spans="1:12" ht="12.75">
      <c r="A345" s="237" t="s">
        <v>276</v>
      </c>
      <c r="B345" s="237"/>
      <c r="C345" s="237"/>
      <c r="D345" s="237"/>
      <c r="E345" s="237"/>
      <c r="F345" s="72"/>
      <c r="G345" s="72"/>
      <c r="H345" s="72"/>
      <c r="I345" s="72"/>
      <c r="J345" s="72"/>
      <c r="K345" s="72"/>
      <c r="L345" s="72"/>
    </row>
    <row r="350" spans="1:12" ht="15.75">
      <c r="A350" s="253" t="s">
        <v>252</v>
      </c>
      <c r="B350" s="253"/>
      <c r="C350" s="253"/>
      <c r="D350" s="253"/>
      <c r="E350" s="253"/>
      <c r="F350" s="253"/>
      <c r="G350" s="253"/>
      <c r="H350" s="253"/>
      <c r="I350" s="253"/>
      <c r="J350" s="53"/>
      <c r="K350" s="54"/>
      <c r="L350" s="55" t="s">
        <v>16</v>
      </c>
    </row>
    <row r="351" spans="1:12" ht="15.75">
      <c r="A351" s="56"/>
      <c r="B351" s="56"/>
      <c r="C351" s="56"/>
      <c r="D351" s="56"/>
      <c r="E351" s="56"/>
      <c r="F351" s="56"/>
      <c r="G351" s="56"/>
      <c r="H351" s="56"/>
      <c r="I351" s="56"/>
      <c r="J351" s="57"/>
      <c r="K351" s="58" t="s">
        <v>17</v>
      </c>
      <c r="L351" s="59" t="s">
        <v>275</v>
      </c>
    </row>
    <row r="352" spans="1:12" ht="39" customHeight="1">
      <c r="A352" s="254" t="s">
        <v>169</v>
      </c>
      <c r="B352" s="254"/>
      <c r="C352" s="254"/>
      <c r="D352" s="254"/>
      <c r="E352" s="254"/>
      <c r="F352" s="254"/>
      <c r="G352" s="255" t="s">
        <v>160</v>
      </c>
      <c r="H352" s="256"/>
      <c r="I352" s="256"/>
      <c r="J352" s="256"/>
      <c r="K352" s="58" t="s">
        <v>170</v>
      </c>
      <c r="L352" s="59" t="s">
        <v>171</v>
      </c>
    </row>
    <row r="353" spans="1:12" ht="13.5" customHeight="1">
      <c r="A353" s="254" t="s">
        <v>172</v>
      </c>
      <c r="B353" s="254"/>
      <c r="C353" s="254"/>
      <c r="D353" s="254"/>
      <c r="E353" s="254"/>
      <c r="F353" s="254"/>
      <c r="G353" s="255" t="s">
        <v>173</v>
      </c>
      <c r="H353" s="256"/>
      <c r="I353" s="256"/>
      <c r="J353" s="256"/>
      <c r="K353" s="60"/>
      <c r="L353" s="61"/>
    </row>
    <row r="354" spans="1:12" ht="12.75" customHeight="1">
      <c r="A354" s="254" t="s">
        <v>174</v>
      </c>
      <c r="B354" s="254"/>
      <c r="C354" s="254"/>
      <c r="D354" s="130"/>
      <c r="E354" s="130"/>
      <c r="F354" s="130"/>
      <c r="G354" s="63"/>
      <c r="H354" s="63"/>
      <c r="I354" s="63"/>
      <c r="J354" s="64"/>
      <c r="K354" s="58"/>
      <c r="L354" s="65"/>
    </row>
    <row r="355" spans="1:12" ht="12.75" customHeight="1">
      <c r="A355" s="246" t="s">
        <v>175</v>
      </c>
      <c r="B355" s="247"/>
      <c r="C355" s="247"/>
      <c r="D355" s="247"/>
      <c r="E355" s="246" t="s">
        <v>176</v>
      </c>
      <c r="F355" s="246" t="s">
        <v>216</v>
      </c>
      <c r="G355" s="242" t="s">
        <v>264</v>
      </c>
      <c r="H355" s="242" t="s">
        <v>268</v>
      </c>
      <c r="I355" s="250" t="s">
        <v>177</v>
      </c>
      <c r="J355" s="251"/>
      <c r="K355" s="252"/>
      <c r="L355" s="242" t="s">
        <v>269</v>
      </c>
    </row>
    <row r="356" spans="1:12" ht="38.25">
      <c r="A356" s="248"/>
      <c r="B356" s="249"/>
      <c r="C356" s="249"/>
      <c r="D356" s="249"/>
      <c r="E356" s="248"/>
      <c r="F356" s="248"/>
      <c r="G356" s="243"/>
      <c r="H356" s="243"/>
      <c r="I356" s="66" t="s">
        <v>178</v>
      </c>
      <c r="J356" s="66" t="s">
        <v>179</v>
      </c>
      <c r="K356" s="66" t="s">
        <v>180</v>
      </c>
      <c r="L356" s="243"/>
    </row>
    <row r="357" spans="1:12" ht="12.75" customHeight="1">
      <c r="A357" s="238" t="s">
        <v>181</v>
      </c>
      <c r="B357" s="239"/>
      <c r="C357" s="239"/>
      <c r="D357" s="239"/>
      <c r="E357" s="239"/>
      <c r="F357" s="240"/>
      <c r="G357" s="67"/>
      <c r="H357" s="67">
        <f>I357+J357</f>
        <v>0</v>
      </c>
      <c r="I357" s="67">
        <v>0</v>
      </c>
      <c r="J357" s="67">
        <v>0</v>
      </c>
      <c r="K357" s="67">
        <v>0</v>
      </c>
      <c r="L357" s="67"/>
    </row>
    <row r="358" spans="1:12" ht="12.75">
      <c r="A358" s="238" t="s">
        <v>182</v>
      </c>
      <c r="B358" s="239"/>
      <c r="C358" s="239"/>
      <c r="D358" s="239"/>
      <c r="E358" s="239"/>
      <c r="F358" s="240"/>
      <c r="G358" s="68">
        <f>SUM(G359:G361)</f>
        <v>4913100</v>
      </c>
      <c r="H358" s="68">
        <f>SUM(H359:H361)</f>
        <v>0</v>
      </c>
      <c r="I358" s="68">
        <f>SUM(I359:I361)</f>
        <v>0</v>
      </c>
      <c r="J358" s="68">
        <f>SUM(J359:J361)</f>
        <v>0</v>
      </c>
      <c r="K358" s="68">
        <f>SUM(K359:K361)</f>
        <v>0</v>
      </c>
      <c r="L358" s="68">
        <f>G358+H358</f>
        <v>4913100</v>
      </c>
    </row>
    <row r="359" spans="1:12" ht="12.75">
      <c r="A359" s="69" t="s">
        <v>171</v>
      </c>
      <c r="B359" s="244" t="s">
        <v>183</v>
      </c>
      <c r="C359" s="245"/>
      <c r="D359" s="69" t="s">
        <v>184</v>
      </c>
      <c r="E359" s="69" t="s">
        <v>187</v>
      </c>
      <c r="F359" s="69" t="s">
        <v>186</v>
      </c>
      <c r="G359" s="70">
        <f>4733000-50000</f>
        <v>4683000</v>
      </c>
      <c r="H359" s="70"/>
      <c r="I359" s="70"/>
      <c r="J359" s="70">
        <v>0</v>
      </c>
      <c r="K359" s="70">
        <v>0</v>
      </c>
      <c r="L359" s="70">
        <f>G359+H359</f>
        <v>4683000</v>
      </c>
    </row>
    <row r="360" spans="1:12" ht="12.75">
      <c r="A360" s="69" t="s">
        <v>171</v>
      </c>
      <c r="B360" s="244" t="s">
        <v>183</v>
      </c>
      <c r="C360" s="245"/>
      <c r="D360" s="69" t="s">
        <v>184</v>
      </c>
      <c r="E360" s="69" t="s">
        <v>187</v>
      </c>
      <c r="F360" s="69" t="s">
        <v>188</v>
      </c>
      <c r="G360" s="70">
        <v>230100</v>
      </c>
      <c r="H360" s="70"/>
      <c r="I360" s="70"/>
      <c r="J360" s="70"/>
      <c r="K360" s="70"/>
      <c r="L360" s="70">
        <f>G360+H360</f>
        <v>230100</v>
      </c>
    </row>
    <row r="361" spans="1:12" ht="12.75">
      <c r="A361" s="69"/>
      <c r="B361" s="244" t="s">
        <v>189</v>
      </c>
      <c r="C361" s="245"/>
      <c r="D361" s="69" t="s">
        <v>189</v>
      </c>
      <c r="E361" s="69"/>
      <c r="F361" s="69"/>
      <c r="G361" s="70">
        <v>0</v>
      </c>
      <c r="H361" s="70">
        <f>I361+J361</f>
        <v>0</v>
      </c>
      <c r="I361" s="70">
        <v>0</v>
      </c>
      <c r="J361" s="70">
        <v>0</v>
      </c>
      <c r="K361" s="70">
        <v>0</v>
      </c>
      <c r="L361" s="70"/>
    </row>
    <row r="362" spans="1:12" ht="12.75">
      <c r="A362" s="238" t="s">
        <v>190</v>
      </c>
      <c r="B362" s="239"/>
      <c r="C362" s="239"/>
      <c r="D362" s="239"/>
      <c r="E362" s="239"/>
      <c r="F362" s="240"/>
      <c r="G362" s="68">
        <f>SUM(G363:G387)</f>
        <v>4913100</v>
      </c>
      <c r="H362" s="68">
        <f>SUM(H372:H387)</f>
        <v>0</v>
      </c>
      <c r="I362" s="68">
        <f>SUM(I372:I387)</f>
        <v>0</v>
      </c>
      <c r="J362" s="68">
        <f>SUM(J372:J387)</f>
        <v>0</v>
      </c>
      <c r="K362" s="68">
        <f>SUM(K372:K387)</f>
        <v>0</v>
      </c>
      <c r="L362" s="68">
        <f>SUM(L363:L387)</f>
        <v>4913100</v>
      </c>
    </row>
    <row r="363" spans="1:12" ht="12.75">
      <c r="A363" s="69" t="s">
        <v>171</v>
      </c>
      <c r="B363" s="69" t="s">
        <v>184</v>
      </c>
      <c r="C363" s="69" t="s">
        <v>191</v>
      </c>
      <c r="D363" s="69" t="s">
        <v>221</v>
      </c>
      <c r="E363" s="69" t="s">
        <v>193</v>
      </c>
      <c r="F363" s="69" t="s">
        <v>188</v>
      </c>
      <c r="G363" s="70">
        <v>36870</v>
      </c>
      <c r="H363" s="70"/>
      <c r="I363" s="70"/>
      <c r="J363" s="70"/>
      <c r="K363" s="70"/>
      <c r="L363" s="125">
        <f>G363+H363</f>
        <v>36870</v>
      </c>
    </row>
    <row r="364" spans="1:12" ht="12.75">
      <c r="A364" s="69" t="s">
        <v>171</v>
      </c>
      <c r="B364" s="69" t="s">
        <v>184</v>
      </c>
      <c r="C364" s="69" t="s">
        <v>191</v>
      </c>
      <c r="D364" s="69" t="s">
        <v>223</v>
      </c>
      <c r="E364" s="69" t="s">
        <v>195</v>
      </c>
      <c r="F364" s="69" t="s">
        <v>188</v>
      </c>
      <c r="G364" s="70">
        <v>11130</v>
      </c>
      <c r="H364" s="121"/>
      <c r="I364" s="121"/>
      <c r="J364" s="70"/>
      <c r="K364" s="70"/>
      <c r="L364" s="125">
        <f>G364+H364</f>
        <v>11130</v>
      </c>
    </row>
    <row r="365" spans="1:12" ht="12.75">
      <c r="A365" s="69" t="s">
        <v>171</v>
      </c>
      <c r="B365" s="69" t="s">
        <v>184</v>
      </c>
      <c r="C365" s="69" t="s">
        <v>191</v>
      </c>
      <c r="D365" s="69" t="s">
        <v>224</v>
      </c>
      <c r="E365" s="69" t="s">
        <v>198</v>
      </c>
      <c r="F365" s="69" t="s">
        <v>188</v>
      </c>
      <c r="G365" s="70"/>
      <c r="H365" s="121"/>
      <c r="I365" s="121"/>
      <c r="J365" s="70"/>
      <c r="K365" s="70"/>
      <c r="L365" s="125">
        <v>0</v>
      </c>
    </row>
    <row r="366" spans="1:12" ht="12.75">
      <c r="A366" s="69" t="s">
        <v>171</v>
      </c>
      <c r="B366" s="69" t="s">
        <v>184</v>
      </c>
      <c r="C366" s="69" t="s">
        <v>191</v>
      </c>
      <c r="D366" s="69" t="s">
        <v>224</v>
      </c>
      <c r="E366" s="69" t="s">
        <v>199</v>
      </c>
      <c r="F366" s="69" t="s">
        <v>188</v>
      </c>
      <c r="G366" s="70"/>
      <c r="H366" s="121"/>
      <c r="I366" s="121"/>
      <c r="J366" s="70"/>
      <c r="K366" s="70"/>
      <c r="L366" s="125">
        <f aca="true" t="shared" si="15" ref="L366:L386">G366+H366</f>
        <v>0</v>
      </c>
    </row>
    <row r="367" spans="1:12" ht="12.75">
      <c r="A367" s="69" t="s">
        <v>171</v>
      </c>
      <c r="B367" s="69" t="s">
        <v>184</v>
      </c>
      <c r="C367" s="69" t="s">
        <v>191</v>
      </c>
      <c r="D367" s="69" t="s">
        <v>224</v>
      </c>
      <c r="E367" s="69" t="s">
        <v>200</v>
      </c>
      <c r="F367" s="69" t="s">
        <v>188</v>
      </c>
      <c r="G367" s="121"/>
      <c r="H367" s="121"/>
      <c r="I367" s="121"/>
      <c r="J367" s="70"/>
      <c r="K367" s="70"/>
      <c r="L367" s="125">
        <f t="shared" si="15"/>
        <v>0</v>
      </c>
    </row>
    <row r="368" spans="1:12" ht="12.75">
      <c r="A368" s="69" t="s">
        <v>171</v>
      </c>
      <c r="B368" s="69" t="s">
        <v>184</v>
      </c>
      <c r="C368" s="69" t="s">
        <v>191</v>
      </c>
      <c r="D368" s="69" t="s">
        <v>224</v>
      </c>
      <c r="E368" s="69" t="s">
        <v>201</v>
      </c>
      <c r="F368" s="69" t="s">
        <v>188</v>
      </c>
      <c r="G368" s="121">
        <v>20100</v>
      </c>
      <c r="H368" s="121"/>
      <c r="I368" s="121"/>
      <c r="J368" s="70"/>
      <c r="K368" s="70"/>
      <c r="L368" s="125">
        <v>20100</v>
      </c>
    </row>
    <row r="369" spans="1:12" ht="12.75">
      <c r="A369" s="69" t="s">
        <v>171</v>
      </c>
      <c r="B369" s="69" t="s">
        <v>184</v>
      </c>
      <c r="C369" s="69" t="s">
        <v>191</v>
      </c>
      <c r="D369" s="69" t="s">
        <v>224</v>
      </c>
      <c r="E369" s="69" t="s">
        <v>202</v>
      </c>
      <c r="F369" s="69" t="s">
        <v>188</v>
      </c>
      <c r="G369" s="70">
        <f>36993-11000</f>
        <v>25993</v>
      </c>
      <c r="H369" s="121"/>
      <c r="I369" s="121"/>
      <c r="J369" s="70"/>
      <c r="K369" s="70"/>
      <c r="L369" s="125">
        <f t="shared" si="15"/>
        <v>25993</v>
      </c>
    </row>
    <row r="370" spans="1:12" ht="12.75">
      <c r="A370" s="69" t="s">
        <v>171</v>
      </c>
      <c r="B370" s="69" t="s">
        <v>184</v>
      </c>
      <c r="C370" s="69" t="s">
        <v>191</v>
      </c>
      <c r="D370" s="69" t="s">
        <v>224</v>
      </c>
      <c r="E370" s="69" t="s">
        <v>203</v>
      </c>
      <c r="F370" s="69" t="s">
        <v>188</v>
      </c>
      <c r="G370" s="70">
        <v>36007</v>
      </c>
      <c r="H370" s="121"/>
      <c r="I370" s="121"/>
      <c r="J370" s="70"/>
      <c r="K370" s="70"/>
      <c r="L370" s="125">
        <f t="shared" si="15"/>
        <v>36007</v>
      </c>
    </row>
    <row r="371" spans="1:12" ht="12.75">
      <c r="A371" s="69" t="s">
        <v>171</v>
      </c>
      <c r="B371" s="69" t="s">
        <v>184</v>
      </c>
      <c r="C371" s="69" t="s">
        <v>191</v>
      </c>
      <c r="D371" s="69" t="s">
        <v>224</v>
      </c>
      <c r="E371" s="69" t="s">
        <v>203</v>
      </c>
      <c r="F371" s="69" t="s">
        <v>188</v>
      </c>
      <c r="G371" s="70">
        <v>100000</v>
      </c>
      <c r="H371" s="70"/>
      <c r="I371" s="70"/>
      <c r="J371" s="70"/>
      <c r="K371" s="70"/>
      <c r="L371" s="125">
        <v>100000</v>
      </c>
    </row>
    <row r="372" spans="1:12" ht="12.75">
      <c r="A372" s="69" t="s">
        <v>171</v>
      </c>
      <c r="B372" s="69" t="s">
        <v>184</v>
      </c>
      <c r="C372" s="69" t="s">
        <v>191</v>
      </c>
      <c r="D372" s="69" t="s">
        <v>221</v>
      </c>
      <c r="E372" s="69" t="s">
        <v>193</v>
      </c>
      <c r="F372" s="69" t="s">
        <v>186</v>
      </c>
      <c r="G372" s="70">
        <v>2060720</v>
      </c>
      <c r="H372" s="70"/>
      <c r="I372" s="70"/>
      <c r="J372" s="70"/>
      <c r="K372" s="70"/>
      <c r="L372" s="125">
        <f t="shared" si="15"/>
        <v>2060720</v>
      </c>
    </row>
    <row r="373" spans="1:12" ht="12.75">
      <c r="A373" s="69" t="s">
        <v>171</v>
      </c>
      <c r="B373" s="69" t="s">
        <v>184</v>
      </c>
      <c r="C373" s="69" t="s">
        <v>191</v>
      </c>
      <c r="D373" s="69" t="s">
        <v>222</v>
      </c>
      <c r="E373" s="69" t="s">
        <v>194</v>
      </c>
      <c r="F373" s="69" t="s">
        <v>186</v>
      </c>
      <c r="G373" s="70">
        <f>63000+30000</f>
        <v>93000</v>
      </c>
      <c r="H373" s="121">
        <v>-32000</v>
      </c>
      <c r="I373" s="121">
        <v>-32000</v>
      </c>
      <c r="J373" s="70"/>
      <c r="K373" s="70"/>
      <c r="L373" s="125">
        <f t="shared" si="15"/>
        <v>61000</v>
      </c>
    </row>
    <row r="374" spans="1:12" ht="12.75">
      <c r="A374" s="69" t="s">
        <v>171</v>
      </c>
      <c r="B374" s="69" t="s">
        <v>184</v>
      </c>
      <c r="C374" s="69" t="s">
        <v>191</v>
      </c>
      <c r="D374" s="69" t="s">
        <v>223</v>
      </c>
      <c r="E374" s="69" t="s">
        <v>195</v>
      </c>
      <c r="F374" s="69" t="s">
        <v>186</v>
      </c>
      <c r="G374" s="70">
        <v>623280</v>
      </c>
      <c r="H374" s="121"/>
      <c r="I374" s="121"/>
      <c r="J374" s="70"/>
      <c r="K374" s="70"/>
      <c r="L374" s="125">
        <f t="shared" si="15"/>
        <v>623280</v>
      </c>
    </row>
    <row r="375" spans="1:12" ht="12.75">
      <c r="A375" s="69" t="s">
        <v>171</v>
      </c>
      <c r="B375" s="69" t="s">
        <v>184</v>
      </c>
      <c r="C375" s="69" t="s">
        <v>191</v>
      </c>
      <c r="D375" s="69" t="s">
        <v>224</v>
      </c>
      <c r="E375" s="69" t="s">
        <v>196</v>
      </c>
      <c r="F375" s="69" t="s">
        <v>186</v>
      </c>
      <c r="G375" s="70">
        <v>60100</v>
      </c>
      <c r="H375" s="121"/>
      <c r="I375" s="121"/>
      <c r="J375" s="70"/>
      <c r="K375" s="70"/>
      <c r="L375" s="125">
        <f t="shared" si="15"/>
        <v>60100</v>
      </c>
    </row>
    <row r="376" spans="1:12" ht="12.75">
      <c r="A376" s="69" t="s">
        <v>171</v>
      </c>
      <c r="B376" s="69" t="s">
        <v>184</v>
      </c>
      <c r="C376" s="69" t="s">
        <v>191</v>
      </c>
      <c r="D376" s="69" t="s">
        <v>224</v>
      </c>
      <c r="E376" s="69" t="s">
        <v>197</v>
      </c>
      <c r="F376" s="69" t="s">
        <v>186</v>
      </c>
      <c r="G376" s="70">
        <v>24000</v>
      </c>
      <c r="H376" s="121">
        <v>-24000</v>
      </c>
      <c r="I376" s="121">
        <v>-24000</v>
      </c>
      <c r="J376" s="70"/>
      <c r="K376" s="70"/>
      <c r="L376" s="125">
        <f t="shared" si="15"/>
        <v>0</v>
      </c>
    </row>
    <row r="377" spans="1:12" ht="12.75">
      <c r="A377" s="69" t="s">
        <v>171</v>
      </c>
      <c r="B377" s="69" t="s">
        <v>184</v>
      </c>
      <c r="C377" s="69" t="s">
        <v>191</v>
      </c>
      <c r="D377" s="69" t="s">
        <v>224</v>
      </c>
      <c r="E377" s="69" t="s">
        <v>198</v>
      </c>
      <c r="F377" s="69" t="s">
        <v>186</v>
      </c>
      <c r="G377" s="70">
        <v>1235557.41</v>
      </c>
      <c r="H377" s="121"/>
      <c r="I377" s="121"/>
      <c r="J377" s="70"/>
      <c r="K377" s="70"/>
      <c r="L377" s="125">
        <f t="shared" si="15"/>
        <v>1235557.41</v>
      </c>
    </row>
    <row r="378" spans="1:12" ht="12.75">
      <c r="A378" s="69" t="s">
        <v>171</v>
      </c>
      <c r="B378" s="69" t="s">
        <v>184</v>
      </c>
      <c r="C378" s="69" t="s">
        <v>191</v>
      </c>
      <c r="D378" s="69" t="s">
        <v>224</v>
      </c>
      <c r="E378" s="69" t="s">
        <v>198</v>
      </c>
      <c r="F378" s="69" t="s">
        <v>186</v>
      </c>
      <c r="G378" s="70">
        <v>36350</v>
      </c>
      <c r="H378" s="121"/>
      <c r="I378" s="121"/>
      <c r="J378" s="70"/>
      <c r="K378" s="70"/>
      <c r="L378" s="125">
        <f t="shared" si="15"/>
        <v>36350</v>
      </c>
    </row>
    <row r="379" spans="1:12" ht="12.75">
      <c r="A379" s="69" t="s">
        <v>171</v>
      </c>
      <c r="B379" s="69" t="s">
        <v>184</v>
      </c>
      <c r="C379" s="69" t="s">
        <v>191</v>
      </c>
      <c r="D379" s="69" t="s">
        <v>224</v>
      </c>
      <c r="E379" s="69" t="s">
        <v>199</v>
      </c>
      <c r="F379" s="69" t="s">
        <v>186</v>
      </c>
      <c r="G379" s="70">
        <v>62500</v>
      </c>
      <c r="H379" s="121"/>
      <c r="I379" s="121"/>
      <c r="J379" s="70"/>
      <c r="K379" s="70"/>
      <c r="L379" s="125">
        <f t="shared" si="15"/>
        <v>62500</v>
      </c>
    </row>
    <row r="380" spans="1:12" ht="12.75">
      <c r="A380" s="69" t="s">
        <v>171</v>
      </c>
      <c r="B380" s="69" t="s">
        <v>184</v>
      </c>
      <c r="C380" s="69" t="s">
        <v>191</v>
      </c>
      <c r="D380" s="69" t="s">
        <v>224</v>
      </c>
      <c r="E380" s="69" t="s">
        <v>200</v>
      </c>
      <c r="F380" s="69" t="s">
        <v>186</v>
      </c>
      <c r="G380" s="121">
        <v>78955</v>
      </c>
      <c r="H380" s="121">
        <v>60069.03</v>
      </c>
      <c r="I380" s="121">
        <v>60069.03</v>
      </c>
      <c r="J380" s="70"/>
      <c r="K380" s="70"/>
      <c r="L380" s="125">
        <f t="shared" si="15"/>
        <v>139024.03</v>
      </c>
    </row>
    <row r="381" spans="1:12" ht="12.75">
      <c r="A381" s="69" t="s">
        <v>171</v>
      </c>
      <c r="B381" s="69" t="s">
        <v>184</v>
      </c>
      <c r="C381" s="69" t="s">
        <v>191</v>
      </c>
      <c r="D381" s="69" t="s">
        <v>224</v>
      </c>
      <c r="E381" s="69" t="s">
        <v>201</v>
      </c>
      <c r="F381" s="69" t="s">
        <v>186</v>
      </c>
      <c r="G381" s="70">
        <v>210380</v>
      </c>
      <c r="H381" s="121">
        <v>-30069.03</v>
      </c>
      <c r="I381" s="121">
        <v>-30069.03</v>
      </c>
      <c r="J381" s="70"/>
      <c r="K381" s="70"/>
      <c r="L381" s="125">
        <f>G381+H381</f>
        <v>180310.97</v>
      </c>
    </row>
    <row r="382" spans="1:12" ht="12.75">
      <c r="A382" s="69" t="s">
        <v>171</v>
      </c>
      <c r="B382" s="69" t="s">
        <v>184</v>
      </c>
      <c r="C382" s="69" t="s">
        <v>191</v>
      </c>
      <c r="D382" s="69" t="s">
        <v>225</v>
      </c>
      <c r="E382" s="69" t="s">
        <v>201</v>
      </c>
      <c r="F382" s="69" t="s">
        <v>186</v>
      </c>
      <c r="G382" s="70">
        <v>24878</v>
      </c>
      <c r="H382" s="121"/>
      <c r="I382" s="121"/>
      <c r="J382" s="70"/>
      <c r="K382" s="70"/>
      <c r="L382" s="125">
        <f t="shared" si="15"/>
        <v>24878</v>
      </c>
    </row>
    <row r="383" spans="1:12" ht="12.75">
      <c r="A383" s="69" t="s">
        <v>171</v>
      </c>
      <c r="B383" s="69" t="s">
        <v>184</v>
      </c>
      <c r="C383" s="69" t="s">
        <v>191</v>
      </c>
      <c r="D383" s="69" t="s">
        <v>248</v>
      </c>
      <c r="E383" s="69" t="s">
        <v>201</v>
      </c>
      <c r="F383" s="69" t="s">
        <v>186</v>
      </c>
      <c r="G383" s="70"/>
      <c r="H383" s="121"/>
      <c r="I383" s="121"/>
      <c r="J383" s="70"/>
      <c r="K383" s="70"/>
      <c r="L383" s="125">
        <f t="shared" si="15"/>
        <v>0</v>
      </c>
    </row>
    <row r="384" spans="1:12" ht="12.75">
      <c r="A384" s="69" t="s">
        <v>171</v>
      </c>
      <c r="B384" s="69" t="s">
        <v>184</v>
      </c>
      <c r="C384" s="69" t="s">
        <v>191</v>
      </c>
      <c r="D384" s="69" t="s">
        <v>226</v>
      </c>
      <c r="E384" s="69" t="s">
        <v>201</v>
      </c>
      <c r="F384" s="69" t="s">
        <v>186</v>
      </c>
      <c r="G384" s="70">
        <v>11500</v>
      </c>
      <c r="H384" s="121"/>
      <c r="I384" s="121"/>
      <c r="J384" s="70"/>
      <c r="K384" s="70"/>
      <c r="L384" s="125">
        <f t="shared" si="15"/>
        <v>11500</v>
      </c>
    </row>
    <row r="385" spans="1:12" ht="12.75">
      <c r="A385" s="69" t="s">
        <v>171</v>
      </c>
      <c r="B385" s="69" t="s">
        <v>184</v>
      </c>
      <c r="C385" s="69" t="s">
        <v>191</v>
      </c>
      <c r="D385" s="69" t="s">
        <v>224</v>
      </c>
      <c r="E385" s="69" t="s">
        <v>202</v>
      </c>
      <c r="F385" s="69" t="s">
        <v>186</v>
      </c>
      <c r="G385" s="70">
        <v>12315</v>
      </c>
      <c r="H385" s="121"/>
      <c r="I385" s="121"/>
      <c r="J385" s="70"/>
      <c r="K385" s="70"/>
      <c r="L385" s="125">
        <f t="shared" si="15"/>
        <v>12315</v>
      </c>
    </row>
    <row r="386" spans="1:12" ht="12.75">
      <c r="A386" s="69" t="s">
        <v>171</v>
      </c>
      <c r="B386" s="69" t="s">
        <v>184</v>
      </c>
      <c r="C386" s="69" t="s">
        <v>191</v>
      </c>
      <c r="D386" s="69" t="s">
        <v>224</v>
      </c>
      <c r="E386" s="69" t="s">
        <v>203</v>
      </c>
      <c r="F386" s="69" t="s">
        <v>186</v>
      </c>
      <c r="G386" s="70">
        <v>149464.59</v>
      </c>
      <c r="H386" s="70">
        <v>26000</v>
      </c>
      <c r="I386" s="70">
        <v>26000</v>
      </c>
      <c r="J386" s="70"/>
      <c r="K386" s="70"/>
      <c r="L386" s="125">
        <f t="shared" si="15"/>
        <v>175464.59</v>
      </c>
    </row>
    <row r="387" spans="1:12" ht="12.75">
      <c r="A387" s="69"/>
      <c r="B387" s="69"/>
      <c r="C387" s="69"/>
      <c r="D387" s="69"/>
      <c r="E387" s="69"/>
      <c r="F387" s="69"/>
      <c r="G387" s="70"/>
      <c r="H387" s="70"/>
      <c r="I387" s="70"/>
      <c r="J387" s="70"/>
      <c r="K387" s="70"/>
      <c r="L387" s="70"/>
    </row>
    <row r="388" spans="1:12" ht="12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</row>
    <row r="389" spans="1:12" ht="12.75">
      <c r="A389" s="241" t="s">
        <v>204</v>
      </c>
      <c r="B389" s="241"/>
      <c r="C389" s="241"/>
      <c r="D389" s="241"/>
      <c r="E389" s="241"/>
      <c r="F389" s="236"/>
      <c r="G389" s="236"/>
      <c r="H389" s="72"/>
      <c r="I389" s="236" t="s">
        <v>163</v>
      </c>
      <c r="J389" s="236"/>
      <c r="K389" s="73"/>
      <c r="L389" s="73"/>
    </row>
    <row r="390" spans="1:12" ht="12.75">
      <c r="A390" s="72"/>
      <c r="B390" s="72"/>
      <c r="C390" s="72"/>
      <c r="D390" s="72"/>
      <c r="E390" s="72"/>
      <c r="F390" s="71"/>
      <c r="G390" s="71" t="s">
        <v>13</v>
      </c>
      <c r="H390" s="72"/>
      <c r="I390" s="234" t="s">
        <v>14</v>
      </c>
      <c r="J390" s="234"/>
      <c r="K390" s="72"/>
      <c r="L390" s="72"/>
    </row>
    <row r="391" spans="1:12" ht="12.75">
      <c r="A391" s="235" t="s">
        <v>205</v>
      </c>
      <c r="B391" s="235"/>
      <c r="C391" s="235"/>
      <c r="D391" s="235"/>
      <c r="E391" s="235"/>
      <c r="F391" s="236"/>
      <c r="G391" s="236"/>
      <c r="H391" s="72"/>
      <c r="I391" s="236" t="s">
        <v>259</v>
      </c>
      <c r="J391" s="236"/>
      <c r="K391" s="72"/>
      <c r="L391" s="72"/>
    </row>
    <row r="392" spans="1:12" ht="12.75">
      <c r="A392" s="72"/>
      <c r="B392" s="72"/>
      <c r="C392" s="72"/>
      <c r="D392" s="72"/>
      <c r="E392" s="72"/>
      <c r="F392" s="71"/>
      <c r="G392" s="71" t="s">
        <v>13</v>
      </c>
      <c r="H392" s="72"/>
      <c r="I392" s="234" t="s">
        <v>14</v>
      </c>
      <c r="J392" s="234"/>
      <c r="K392" s="72"/>
      <c r="L392" s="72"/>
    </row>
    <row r="393" spans="1:12" ht="12.75">
      <c r="A393" s="235" t="s">
        <v>206</v>
      </c>
      <c r="B393" s="235"/>
      <c r="C393" s="235"/>
      <c r="D393" s="235"/>
      <c r="E393" s="235"/>
      <c r="F393" s="236"/>
      <c r="G393" s="236"/>
      <c r="H393" s="72"/>
      <c r="I393" s="236"/>
      <c r="J393" s="236"/>
      <c r="K393" s="72"/>
      <c r="L393" s="72"/>
    </row>
    <row r="394" spans="1:12" ht="12.75">
      <c r="A394" s="72"/>
      <c r="B394" s="72"/>
      <c r="C394" s="72"/>
      <c r="D394" s="72"/>
      <c r="E394" s="72"/>
      <c r="F394" s="71"/>
      <c r="G394" s="71" t="s">
        <v>13</v>
      </c>
      <c r="H394" s="72"/>
      <c r="I394" s="234" t="s">
        <v>14</v>
      </c>
      <c r="J394" s="234"/>
      <c r="K394" s="72"/>
      <c r="L394" s="72"/>
    </row>
    <row r="395" spans="1:12" ht="12.75">
      <c r="A395" s="237" t="s">
        <v>278</v>
      </c>
      <c r="B395" s="237"/>
      <c r="C395" s="237"/>
      <c r="D395" s="237"/>
      <c r="E395" s="237"/>
      <c r="F395" s="72"/>
      <c r="G395" s="72"/>
      <c r="H395" s="72"/>
      <c r="I395" s="72"/>
      <c r="J395" s="72"/>
      <c r="K395" s="72"/>
      <c r="L395" s="72"/>
    </row>
    <row r="400" spans="1:12" ht="15.75">
      <c r="A400" s="253" t="s">
        <v>257</v>
      </c>
      <c r="B400" s="253"/>
      <c r="C400" s="253"/>
      <c r="D400" s="253"/>
      <c r="E400" s="253"/>
      <c r="F400" s="253"/>
      <c r="G400" s="253"/>
      <c r="H400" s="253"/>
      <c r="I400" s="253"/>
      <c r="J400" s="53"/>
      <c r="K400" s="54"/>
      <c r="L400" s="55" t="s">
        <v>16</v>
      </c>
    </row>
    <row r="401" spans="1:12" ht="15.75">
      <c r="A401" s="56"/>
      <c r="B401" s="56"/>
      <c r="C401" s="56"/>
      <c r="D401" s="56"/>
      <c r="E401" s="56"/>
      <c r="F401" s="56"/>
      <c r="G401" s="56"/>
      <c r="H401" s="56"/>
      <c r="I401" s="56"/>
      <c r="J401" s="57"/>
      <c r="K401" s="58" t="s">
        <v>17</v>
      </c>
      <c r="L401" s="59" t="s">
        <v>275</v>
      </c>
    </row>
    <row r="402" spans="1:12" ht="39">
      <c r="A402" s="254" t="s">
        <v>169</v>
      </c>
      <c r="B402" s="254"/>
      <c r="C402" s="254"/>
      <c r="D402" s="254"/>
      <c r="E402" s="254"/>
      <c r="F402" s="254"/>
      <c r="G402" s="255" t="s">
        <v>160</v>
      </c>
      <c r="H402" s="256"/>
      <c r="I402" s="256"/>
      <c r="J402" s="256"/>
      <c r="K402" s="58" t="s">
        <v>170</v>
      </c>
      <c r="L402" s="59" t="s">
        <v>171</v>
      </c>
    </row>
    <row r="403" spans="1:12" ht="13.5">
      <c r="A403" s="254" t="s">
        <v>172</v>
      </c>
      <c r="B403" s="254"/>
      <c r="C403" s="254"/>
      <c r="D403" s="254"/>
      <c r="E403" s="254"/>
      <c r="F403" s="254"/>
      <c r="G403" s="255" t="s">
        <v>173</v>
      </c>
      <c r="H403" s="256"/>
      <c r="I403" s="256"/>
      <c r="J403" s="256"/>
      <c r="K403" s="60"/>
      <c r="L403" s="61"/>
    </row>
    <row r="404" spans="1:12" ht="12.75">
      <c r="A404" s="254" t="s">
        <v>174</v>
      </c>
      <c r="B404" s="254"/>
      <c r="C404" s="254"/>
      <c r="D404" s="131"/>
      <c r="E404" s="131"/>
      <c r="F404" s="131"/>
      <c r="G404" s="63"/>
      <c r="H404" s="63"/>
      <c r="I404" s="63"/>
      <c r="J404" s="64"/>
      <c r="K404" s="58"/>
      <c r="L404" s="65"/>
    </row>
    <row r="405" spans="1:12" ht="12.75">
      <c r="A405" s="246" t="s">
        <v>175</v>
      </c>
      <c r="B405" s="247"/>
      <c r="C405" s="247"/>
      <c r="D405" s="247"/>
      <c r="E405" s="246" t="s">
        <v>176</v>
      </c>
      <c r="F405" s="246" t="s">
        <v>216</v>
      </c>
      <c r="G405" s="242" t="s">
        <v>264</v>
      </c>
      <c r="H405" s="242" t="s">
        <v>268</v>
      </c>
      <c r="I405" s="250" t="s">
        <v>177</v>
      </c>
      <c r="J405" s="251"/>
      <c r="K405" s="252"/>
      <c r="L405" s="242" t="s">
        <v>269</v>
      </c>
    </row>
    <row r="406" spans="1:12" ht="38.25">
      <c r="A406" s="248"/>
      <c r="B406" s="249"/>
      <c r="C406" s="249"/>
      <c r="D406" s="249"/>
      <c r="E406" s="248"/>
      <c r="F406" s="248"/>
      <c r="G406" s="243"/>
      <c r="H406" s="243"/>
      <c r="I406" s="66" t="s">
        <v>178</v>
      </c>
      <c r="J406" s="66" t="s">
        <v>179</v>
      </c>
      <c r="K406" s="66" t="s">
        <v>180</v>
      </c>
      <c r="L406" s="243"/>
    </row>
    <row r="407" spans="1:12" ht="12.75">
      <c r="A407" s="238" t="s">
        <v>181</v>
      </c>
      <c r="B407" s="239"/>
      <c r="C407" s="239"/>
      <c r="D407" s="239"/>
      <c r="E407" s="239"/>
      <c r="F407" s="240"/>
      <c r="G407" s="67"/>
      <c r="H407" s="67">
        <f>I407+J407</f>
        <v>0</v>
      </c>
      <c r="I407" s="67">
        <v>0</v>
      </c>
      <c r="J407" s="67">
        <v>0</v>
      </c>
      <c r="K407" s="67">
        <v>0</v>
      </c>
      <c r="L407" s="67"/>
    </row>
    <row r="408" spans="1:12" ht="12.75">
      <c r="A408" s="238" t="s">
        <v>182</v>
      </c>
      <c r="B408" s="239"/>
      <c r="C408" s="239"/>
      <c r="D408" s="239"/>
      <c r="E408" s="239"/>
      <c r="F408" s="240"/>
      <c r="G408" s="68">
        <f>SUM(G409:G411)</f>
        <v>4913100</v>
      </c>
      <c r="H408" s="68">
        <f>SUM(H409:H411)</f>
        <v>0</v>
      </c>
      <c r="I408" s="68">
        <f>SUM(I409:I411)</f>
        <v>0</v>
      </c>
      <c r="J408" s="68">
        <f>SUM(J409:J411)</f>
        <v>0</v>
      </c>
      <c r="K408" s="68">
        <f>SUM(K409:K411)</f>
        <v>0</v>
      </c>
      <c r="L408" s="68">
        <f>G408+H408</f>
        <v>4913100</v>
      </c>
    </row>
    <row r="409" spans="1:12" ht="12.75">
      <c r="A409" s="69" t="s">
        <v>171</v>
      </c>
      <c r="B409" s="244" t="s">
        <v>183</v>
      </c>
      <c r="C409" s="245"/>
      <c r="D409" s="69" t="s">
        <v>184</v>
      </c>
      <c r="E409" s="69" t="s">
        <v>187</v>
      </c>
      <c r="F409" s="69" t="s">
        <v>186</v>
      </c>
      <c r="G409" s="70">
        <f>4733000-50000</f>
        <v>4683000</v>
      </c>
      <c r="H409" s="70"/>
      <c r="I409" s="70"/>
      <c r="J409" s="70">
        <v>0</v>
      </c>
      <c r="K409" s="70">
        <v>0</v>
      </c>
      <c r="L409" s="70">
        <f>G409+H409</f>
        <v>4683000</v>
      </c>
    </row>
    <row r="410" spans="1:12" ht="12.75">
      <c r="A410" s="69" t="s">
        <v>171</v>
      </c>
      <c r="B410" s="244" t="s">
        <v>183</v>
      </c>
      <c r="C410" s="245"/>
      <c r="D410" s="69" t="s">
        <v>184</v>
      </c>
      <c r="E410" s="69" t="s">
        <v>187</v>
      </c>
      <c r="F410" s="69" t="s">
        <v>188</v>
      </c>
      <c r="G410" s="70">
        <v>230100</v>
      </c>
      <c r="H410" s="70"/>
      <c r="I410" s="70"/>
      <c r="J410" s="70"/>
      <c r="K410" s="70"/>
      <c r="L410" s="70">
        <f>G410+H410</f>
        <v>230100</v>
      </c>
    </row>
    <row r="411" spans="1:12" ht="12.75">
      <c r="A411" s="69"/>
      <c r="B411" s="244" t="s">
        <v>189</v>
      </c>
      <c r="C411" s="245"/>
      <c r="D411" s="69" t="s">
        <v>189</v>
      </c>
      <c r="E411" s="69"/>
      <c r="F411" s="69"/>
      <c r="G411" s="70">
        <v>0</v>
      </c>
      <c r="H411" s="70">
        <f>I411+J411</f>
        <v>0</v>
      </c>
      <c r="I411" s="70">
        <v>0</v>
      </c>
      <c r="J411" s="70">
        <v>0</v>
      </c>
      <c r="K411" s="70">
        <v>0</v>
      </c>
      <c r="L411" s="70"/>
    </row>
    <row r="412" spans="1:12" ht="12.75">
      <c r="A412" s="238" t="s">
        <v>190</v>
      </c>
      <c r="B412" s="239"/>
      <c r="C412" s="239"/>
      <c r="D412" s="239"/>
      <c r="E412" s="239"/>
      <c r="F412" s="240"/>
      <c r="G412" s="68">
        <f>SUM(G413:G437)</f>
        <v>4913100</v>
      </c>
      <c r="H412" s="68">
        <f>SUM(H422:H437)</f>
        <v>0</v>
      </c>
      <c r="I412" s="68">
        <f>SUM(I422:I437)</f>
        <v>0</v>
      </c>
      <c r="J412" s="68">
        <f>SUM(J422:J437)</f>
        <v>0</v>
      </c>
      <c r="K412" s="68">
        <f>SUM(K422:K437)</f>
        <v>0</v>
      </c>
      <c r="L412" s="68">
        <f>SUM(L413:L437)</f>
        <v>4913100</v>
      </c>
    </row>
    <row r="413" spans="1:12" ht="12.75">
      <c r="A413" s="69" t="s">
        <v>171</v>
      </c>
      <c r="B413" s="69" t="s">
        <v>184</v>
      </c>
      <c r="C413" s="69" t="s">
        <v>191</v>
      </c>
      <c r="D413" s="69" t="s">
        <v>221</v>
      </c>
      <c r="E413" s="69" t="s">
        <v>193</v>
      </c>
      <c r="F413" s="69" t="s">
        <v>188</v>
      </c>
      <c r="G413" s="70">
        <v>36870</v>
      </c>
      <c r="H413" s="70"/>
      <c r="I413" s="70"/>
      <c r="J413" s="70"/>
      <c r="K413" s="70"/>
      <c r="L413" s="125">
        <f>G413+H413</f>
        <v>36870</v>
      </c>
    </row>
    <row r="414" spans="1:12" ht="12.75">
      <c r="A414" s="69" t="s">
        <v>171</v>
      </c>
      <c r="B414" s="69" t="s">
        <v>184</v>
      </c>
      <c r="C414" s="69" t="s">
        <v>191</v>
      </c>
      <c r="D414" s="69" t="s">
        <v>223</v>
      </c>
      <c r="E414" s="69" t="s">
        <v>195</v>
      </c>
      <c r="F414" s="69" t="s">
        <v>188</v>
      </c>
      <c r="G414" s="70">
        <v>11130</v>
      </c>
      <c r="H414" s="121"/>
      <c r="I414" s="121"/>
      <c r="J414" s="70"/>
      <c r="K414" s="70"/>
      <c r="L414" s="125">
        <f>G414+H414</f>
        <v>11130</v>
      </c>
    </row>
    <row r="415" spans="1:12" ht="12.75">
      <c r="A415" s="69" t="s">
        <v>171</v>
      </c>
      <c r="B415" s="69" t="s">
        <v>184</v>
      </c>
      <c r="C415" s="69" t="s">
        <v>191</v>
      </c>
      <c r="D415" s="69" t="s">
        <v>224</v>
      </c>
      <c r="E415" s="69" t="s">
        <v>198</v>
      </c>
      <c r="F415" s="69" t="s">
        <v>188</v>
      </c>
      <c r="G415" s="70"/>
      <c r="H415" s="121"/>
      <c r="I415" s="121"/>
      <c r="J415" s="70"/>
      <c r="K415" s="70"/>
      <c r="L415" s="125">
        <v>0</v>
      </c>
    </row>
    <row r="416" spans="1:12" ht="12.75">
      <c r="A416" s="69" t="s">
        <v>171</v>
      </c>
      <c r="B416" s="69" t="s">
        <v>184</v>
      </c>
      <c r="C416" s="69" t="s">
        <v>191</v>
      </c>
      <c r="D416" s="69" t="s">
        <v>224</v>
      </c>
      <c r="E416" s="69" t="s">
        <v>199</v>
      </c>
      <c r="F416" s="69" t="s">
        <v>188</v>
      </c>
      <c r="G416" s="70"/>
      <c r="H416" s="121"/>
      <c r="I416" s="121"/>
      <c r="J416" s="70"/>
      <c r="K416" s="70"/>
      <c r="L416" s="125">
        <f>G416+H416</f>
        <v>0</v>
      </c>
    </row>
    <row r="417" spans="1:12" ht="12.75">
      <c r="A417" s="69" t="s">
        <v>171</v>
      </c>
      <c r="B417" s="69" t="s">
        <v>184</v>
      </c>
      <c r="C417" s="69" t="s">
        <v>191</v>
      </c>
      <c r="D417" s="69" t="s">
        <v>224</v>
      </c>
      <c r="E417" s="69" t="s">
        <v>200</v>
      </c>
      <c r="F417" s="69" t="s">
        <v>188</v>
      </c>
      <c r="G417" s="121"/>
      <c r="H417" s="121"/>
      <c r="I417" s="121"/>
      <c r="J417" s="70"/>
      <c r="K417" s="70"/>
      <c r="L417" s="125">
        <f>G417+H417</f>
        <v>0</v>
      </c>
    </row>
    <row r="418" spans="1:12" ht="12.75">
      <c r="A418" s="69" t="s">
        <v>171</v>
      </c>
      <c r="B418" s="69" t="s">
        <v>184</v>
      </c>
      <c r="C418" s="69" t="s">
        <v>191</v>
      </c>
      <c r="D418" s="69" t="s">
        <v>224</v>
      </c>
      <c r="E418" s="69" t="s">
        <v>201</v>
      </c>
      <c r="F418" s="69" t="s">
        <v>188</v>
      </c>
      <c r="G418" s="121">
        <v>20100</v>
      </c>
      <c r="H418" s="121"/>
      <c r="I418" s="121"/>
      <c r="J418" s="70"/>
      <c r="K418" s="70"/>
      <c r="L418" s="125">
        <v>20100</v>
      </c>
    </row>
    <row r="419" spans="1:12" ht="12.75">
      <c r="A419" s="69" t="s">
        <v>171</v>
      </c>
      <c r="B419" s="69" t="s">
        <v>184</v>
      </c>
      <c r="C419" s="69" t="s">
        <v>191</v>
      </c>
      <c r="D419" s="69" t="s">
        <v>224</v>
      </c>
      <c r="E419" s="69" t="s">
        <v>202</v>
      </c>
      <c r="F419" s="69" t="s">
        <v>188</v>
      </c>
      <c r="G419" s="70">
        <f>36993-11000</f>
        <v>25993</v>
      </c>
      <c r="H419" s="121"/>
      <c r="I419" s="121"/>
      <c r="J419" s="70"/>
      <c r="K419" s="70"/>
      <c r="L419" s="125">
        <f>G419+H419</f>
        <v>25993</v>
      </c>
    </row>
    <row r="420" spans="1:12" ht="12.75">
      <c r="A420" s="69" t="s">
        <v>171</v>
      </c>
      <c r="B420" s="69" t="s">
        <v>184</v>
      </c>
      <c r="C420" s="69" t="s">
        <v>191</v>
      </c>
      <c r="D420" s="69" t="s">
        <v>224</v>
      </c>
      <c r="E420" s="69" t="s">
        <v>203</v>
      </c>
      <c r="F420" s="69" t="s">
        <v>188</v>
      </c>
      <c r="G420" s="70">
        <v>36007</v>
      </c>
      <c r="H420" s="121"/>
      <c r="I420" s="121"/>
      <c r="J420" s="70"/>
      <c r="K420" s="70"/>
      <c r="L420" s="125">
        <f>G420+H420</f>
        <v>36007</v>
      </c>
    </row>
    <row r="421" spans="1:12" ht="12.75">
      <c r="A421" s="69" t="s">
        <v>171</v>
      </c>
      <c r="B421" s="69" t="s">
        <v>184</v>
      </c>
      <c r="C421" s="69" t="s">
        <v>191</v>
      </c>
      <c r="D421" s="69" t="s">
        <v>224</v>
      </c>
      <c r="E421" s="69" t="s">
        <v>203</v>
      </c>
      <c r="F421" s="69" t="s">
        <v>188</v>
      </c>
      <c r="G421" s="70">
        <v>100000</v>
      </c>
      <c r="H421" s="70"/>
      <c r="I421" s="70"/>
      <c r="J421" s="70"/>
      <c r="K421" s="70"/>
      <c r="L421" s="125">
        <v>100000</v>
      </c>
    </row>
    <row r="422" spans="1:12" ht="12.75">
      <c r="A422" s="69" t="s">
        <v>171</v>
      </c>
      <c r="B422" s="69" t="s">
        <v>184</v>
      </c>
      <c r="C422" s="69" t="s">
        <v>191</v>
      </c>
      <c r="D422" s="69" t="s">
        <v>221</v>
      </c>
      <c r="E422" s="69" t="s">
        <v>193</v>
      </c>
      <c r="F422" s="69" t="s">
        <v>186</v>
      </c>
      <c r="G422" s="70">
        <v>2060720</v>
      </c>
      <c r="H422" s="70"/>
      <c r="I422" s="70"/>
      <c r="J422" s="70"/>
      <c r="K422" s="70"/>
      <c r="L422" s="125">
        <f aca="true" t="shared" si="16" ref="L422:L436">G422+H422</f>
        <v>2060720</v>
      </c>
    </row>
    <row r="423" spans="1:12" ht="12.75">
      <c r="A423" s="69" t="s">
        <v>171</v>
      </c>
      <c r="B423" s="69" t="s">
        <v>184</v>
      </c>
      <c r="C423" s="69" t="s">
        <v>191</v>
      </c>
      <c r="D423" s="69" t="s">
        <v>222</v>
      </c>
      <c r="E423" s="69" t="s">
        <v>194</v>
      </c>
      <c r="F423" s="69" t="s">
        <v>186</v>
      </c>
      <c r="G423" s="70">
        <v>61000</v>
      </c>
      <c r="H423" s="121"/>
      <c r="I423" s="121"/>
      <c r="J423" s="70"/>
      <c r="K423" s="70"/>
      <c r="L423" s="125">
        <f t="shared" si="16"/>
        <v>61000</v>
      </c>
    </row>
    <row r="424" spans="1:12" ht="12.75">
      <c r="A424" s="69" t="s">
        <v>171</v>
      </c>
      <c r="B424" s="69" t="s">
        <v>184</v>
      </c>
      <c r="C424" s="69" t="s">
        <v>191</v>
      </c>
      <c r="D424" s="69" t="s">
        <v>223</v>
      </c>
      <c r="E424" s="69" t="s">
        <v>195</v>
      </c>
      <c r="F424" s="69" t="s">
        <v>186</v>
      </c>
      <c r="G424" s="70">
        <v>623280</v>
      </c>
      <c r="H424" s="121"/>
      <c r="I424" s="121"/>
      <c r="J424" s="70"/>
      <c r="K424" s="70"/>
      <c r="L424" s="125">
        <f t="shared" si="16"/>
        <v>623280</v>
      </c>
    </row>
    <row r="425" spans="1:12" ht="12.75">
      <c r="A425" s="69" t="s">
        <v>171</v>
      </c>
      <c r="B425" s="69" t="s">
        <v>184</v>
      </c>
      <c r="C425" s="69" t="s">
        <v>191</v>
      </c>
      <c r="D425" s="69" t="s">
        <v>224</v>
      </c>
      <c r="E425" s="69" t="s">
        <v>196</v>
      </c>
      <c r="F425" s="69" t="s">
        <v>186</v>
      </c>
      <c r="G425" s="70">
        <v>60100</v>
      </c>
      <c r="H425" s="121"/>
      <c r="I425" s="121"/>
      <c r="J425" s="70"/>
      <c r="K425" s="70"/>
      <c r="L425" s="125">
        <f t="shared" si="16"/>
        <v>60100</v>
      </c>
    </row>
    <row r="426" spans="1:12" ht="12.75">
      <c r="A426" s="69" t="s">
        <v>171</v>
      </c>
      <c r="B426" s="69" t="s">
        <v>184</v>
      </c>
      <c r="C426" s="69" t="s">
        <v>191</v>
      </c>
      <c r="D426" s="69" t="s">
        <v>224</v>
      </c>
      <c r="E426" s="69" t="s">
        <v>197</v>
      </c>
      <c r="F426" s="69" t="s">
        <v>186</v>
      </c>
      <c r="G426" s="70"/>
      <c r="H426" s="121"/>
      <c r="I426" s="121"/>
      <c r="J426" s="70"/>
      <c r="K426" s="70"/>
      <c r="L426" s="125">
        <f t="shared" si="16"/>
        <v>0</v>
      </c>
    </row>
    <row r="427" spans="1:12" ht="12.75">
      <c r="A427" s="69" t="s">
        <v>171</v>
      </c>
      <c r="B427" s="69" t="s">
        <v>184</v>
      </c>
      <c r="C427" s="69" t="s">
        <v>191</v>
      </c>
      <c r="D427" s="69" t="s">
        <v>224</v>
      </c>
      <c r="E427" s="69" t="s">
        <v>198</v>
      </c>
      <c r="F427" s="69" t="s">
        <v>186</v>
      </c>
      <c r="G427" s="70">
        <v>1235557.41</v>
      </c>
      <c r="H427" s="121"/>
      <c r="I427" s="121"/>
      <c r="J427" s="70"/>
      <c r="K427" s="70"/>
      <c r="L427" s="125">
        <f t="shared" si="16"/>
        <v>1235557.41</v>
      </c>
    </row>
    <row r="428" spans="1:12" ht="12.75">
      <c r="A428" s="69" t="s">
        <v>171</v>
      </c>
      <c r="B428" s="69" t="s">
        <v>184</v>
      </c>
      <c r="C428" s="69" t="s">
        <v>191</v>
      </c>
      <c r="D428" s="69" t="s">
        <v>224</v>
      </c>
      <c r="E428" s="69" t="s">
        <v>198</v>
      </c>
      <c r="F428" s="69" t="s">
        <v>186</v>
      </c>
      <c r="G428" s="70">
        <v>36350</v>
      </c>
      <c r="H428" s="121"/>
      <c r="I428" s="121"/>
      <c r="J428" s="70"/>
      <c r="K428" s="70"/>
      <c r="L428" s="125">
        <f t="shared" si="16"/>
        <v>36350</v>
      </c>
    </row>
    <row r="429" spans="1:12" ht="12.75">
      <c r="A429" s="69" t="s">
        <v>171</v>
      </c>
      <c r="B429" s="69" t="s">
        <v>184</v>
      </c>
      <c r="C429" s="69" t="s">
        <v>191</v>
      </c>
      <c r="D429" s="69" t="s">
        <v>224</v>
      </c>
      <c r="E429" s="69" t="s">
        <v>199</v>
      </c>
      <c r="F429" s="69" t="s">
        <v>186</v>
      </c>
      <c r="G429" s="70">
        <v>62500</v>
      </c>
      <c r="H429" s="121"/>
      <c r="I429" s="121"/>
      <c r="J429" s="70"/>
      <c r="K429" s="70"/>
      <c r="L429" s="125">
        <f t="shared" si="16"/>
        <v>62500</v>
      </c>
    </row>
    <row r="430" spans="1:12" ht="12.75">
      <c r="A430" s="69" t="s">
        <v>171</v>
      </c>
      <c r="B430" s="69" t="s">
        <v>184</v>
      </c>
      <c r="C430" s="69" t="s">
        <v>191</v>
      </c>
      <c r="D430" s="69" t="s">
        <v>224</v>
      </c>
      <c r="E430" s="69" t="s">
        <v>200</v>
      </c>
      <c r="F430" s="69" t="s">
        <v>186</v>
      </c>
      <c r="G430" s="121">
        <v>139024.03</v>
      </c>
      <c r="H430" s="121">
        <v>-25534.9</v>
      </c>
      <c r="I430" s="121">
        <v>-25534.9</v>
      </c>
      <c r="J430" s="70"/>
      <c r="K430" s="70"/>
      <c r="L430" s="125">
        <f t="shared" si="16"/>
        <v>113489.13</v>
      </c>
    </row>
    <row r="431" spans="1:12" ht="12.75">
      <c r="A431" s="69" t="s">
        <v>171</v>
      </c>
      <c r="B431" s="69" t="s">
        <v>184</v>
      </c>
      <c r="C431" s="69" t="s">
        <v>191</v>
      </c>
      <c r="D431" s="69" t="s">
        <v>224</v>
      </c>
      <c r="E431" s="69" t="s">
        <v>201</v>
      </c>
      <c r="F431" s="69" t="s">
        <v>186</v>
      </c>
      <c r="G431" s="70">
        <v>180310.97</v>
      </c>
      <c r="H431" s="121"/>
      <c r="I431" s="121"/>
      <c r="J431" s="70"/>
      <c r="K431" s="70"/>
      <c r="L431" s="125">
        <f t="shared" si="16"/>
        <v>180310.97</v>
      </c>
    </row>
    <row r="432" spans="1:12" ht="12.75">
      <c r="A432" s="69" t="s">
        <v>171</v>
      </c>
      <c r="B432" s="69" t="s">
        <v>184</v>
      </c>
      <c r="C432" s="69" t="s">
        <v>191</v>
      </c>
      <c r="D432" s="69" t="s">
        <v>225</v>
      </c>
      <c r="E432" s="69" t="s">
        <v>201</v>
      </c>
      <c r="F432" s="69" t="s">
        <v>186</v>
      </c>
      <c r="G432" s="70">
        <v>24878</v>
      </c>
      <c r="H432" s="121">
        <v>-24878</v>
      </c>
      <c r="I432" s="121">
        <v>-24878</v>
      </c>
      <c r="J432" s="70"/>
      <c r="K432" s="70"/>
      <c r="L432" s="125">
        <f t="shared" si="16"/>
        <v>0</v>
      </c>
    </row>
    <row r="433" spans="1:12" ht="12.75">
      <c r="A433" s="69" t="s">
        <v>171</v>
      </c>
      <c r="B433" s="69" t="s">
        <v>184</v>
      </c>
      <c r="C433" s="69" t="s">
        <v>191</v>
      </c>
      <c r="D433" s="69" t="s">
        <v>248</v>
      </c>
      <c r="E433" s="69" t="s">
        <v>201</v>
      </c>
      <c r="F433" s="69" t="s">
        <v>186</v>
      </c>
      <c r="G433" s="70"/>
      <c r="H433" s="121"/>
      <c r="I433" s="121"/>
      <c r="J433" s="70"/>
      <c r="K433" s="70"/>
      <c r="L433" s="125">
        <f t="shared" si="16"/>
        <v>0</v>
      </c>
    </row>
    <row r="434" spans="1:12" ht="12.75">
      <c r="A434" s="69" t="s">
        <v>171</v>
      </c>
      <c r="B434" s="69" t="s">
        <v>184</v>
      </c>
      <c r="C434" s="69" t="s">
        <v>191</v>
      </c>
      <c r="D434" s="69" t="s">
        <v>226</v>
      </c>
      <c r="E434" s="69" t="s">
        <v>201</v>
      </c>
      <c r="F434" s="69" t="s">
        <v>186</v>
      </c>
      <c r="G434" s="70">
        <v>11500</v>
      </c>
      <c r="H434" s="121"/>
      <c r="I434" s="121"/>
      <c r="J434" s="70"/>
      <c r="K434" s="70"/>
      <c r="L434" s="125">
        <f t="shared" si="16"/>
        <v>11500</v>
      </c>
    </row>
    <row r="435" spans="1:12" ht="12.75">
      <c r="A435" s="69" t="s">
        <v>171</v>
      </c>
      <c r="B435" s="69" t="s">
        <v>184</v>
      </c>
      <c r="C435" s="69" t="s">
        <v>191</v>
      </c>
      <c r="D435" s="69" t="s">
        <v>224</v>
      </c>
      <c r="E435" s="69" t="s">
        <v>202</v>
      </c>
      <c r="F435" s="69" t="s">
        <v>186</v>
      </c>
      <c r="G435" s="70">
        <v>12315</v>
      </c>
      <c r="H435" s="121">
        <v>50412.9</v>
      </c>
      <c r="I435" s="121">
        <v>50412.9</v>
      </c>
      <c r="J435" s="70"/>
      <c r="K435" s="70"/>
      <c r="L435" s="125">
        <f t="shared" si="16"/>
        <v>62727.9</v>
      </c>
    </row>
    <row r="436" spans="1:12" ht="12.75">
      <c r="A436" s="69" t="s">
        <v>171</v>
      </c>
      <c r="B436" s="69" t="s">
        <v>184</v>
      </c>
      <c r="C436" s="69" t="s">
        <v>191</v>
      </c>
      <c r="D436" s="69" t="s">
        <v>224</v>
      </c>
      <c r="E436" s="69" t="s">
        <v>203</v>
      </c>
      <c r="F436" s="69" t="s">
        <v>186</v>
      </c>
      <c r="G436" s="70">
        <v>175464.59</v>
      </c>
      <c r="H436" s="70"/>
      <c r="I436" s="70"/>
      <c r="J436" s="70"/>
      <c r="K436" s="70"/>
      <c r="L436" s="125">
        <f t="shared" si="16"/>
        <v>175464.59</v>
      </c>
    </row>
    <row r="437" spans="1:12" ht="12.75">
      <c r="A437" s="69"/>
      <c r="B437" s="69"/>
      <c r="C437" s="69"/>
      <c r="D437" s="69"/>
      <c r="E437" s="69"/>
      <c r="F437" s="69"/>
      <c r="G437" s="70"/>
      <c r="H437" s="70"/>
      <c r="I437" s="70"/>
      <c r="J437" s="70"/>
      <c r="K437" s="70"/>
      <c r="L437" s="70"/>
    </row>
    <row r="438" spans="1:12" ht="12.7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</row>
    <row r="439" spans="1:12" ht="12.75">
      <c r="A439" s="241" t="s">
        <v>204</v>
      </c>
      <c r="B439" s="241"/>
      <c r="C439" s="241"/>
      <c r="D439" s="241"/>
      <c r="E439" s="241"/>
      <c r="F439" s="236"/>
      <c r="G439" s="236"/>
      <c r="H439" s="72"/>
      <c r="I439" s="236" t="s">
        <v>163</v>
      </c>
      <c r="J439" s="236"/>
      <c r="K439" s="73"/>
      <c r="L439" s="73"/>
    </row>
    <row r="440" spans="1:12" ht="12.75">
      <c r="A440" s="72"/>
      <c r="B440" s="72"/>
      <c r="C440" s="72"/>
      <c r="D440" s="72"/>
      <c r="E440" s="72"/>
      <c r="F440" s="71"/>
      <c r="G440" s="71" t="s">
        <v>13</v>
      </c>
      <c r="H440" s="72"/>
      <c r="I440" s="234" t="s">
        <v>14</v>
      </c>
      <c r="J440" s="234"/>
      <c r="K440" s="72"/>
      <c r="L440" s="72"/>
    </row>
    <row r="441" spans="1:12" ht="12.75">
      <c r="A441" s="235" t="s">
        <v>205</v>
      </c>
      <c r="B441" s="235"/>
      <c r="C441" s="235"/>
      <c r="D441" s="235"/>
      <c r="E441" s="235"/>
      <c r="F441" s="236"/>
      <c r="G441" s="236"/>
      <c r="H441" s="72"/>
      <c r="I441" s="236" t="s">
        <v>259</v>
      </c>
      <c r="J441" s="236"/>
      <c r="K441" s="72"/>
      <c r="L441" s="72"/>
    </row>
    <row r="442" spans="1:12" ht="12.75">
      <c r="A442" s="72"/>
      <c r="B442" s="72"/>
      <c r="C442" s="72"/>
      <c r="D442" s="72"/>
      <c r="E442" s="72"/>
      <c r="F442" s="71"/>
      <c r="G442" s="71" t="s">
        <v>13</v>
      </c>
      <c r="H442" s="72"/>
      <c r="I442" s="234" t="s">
        <v>14</v>
      </c>
      <c r="J442" s="234"/>
      <c r="K442" s="72"/>
      <c r="L442" s="72"/>
    </row>
    <row r="443" spans="1:12" ht="12.75">
      <c r="A443" s="235" t="s">
        <v>206</v>
      </c>
      <c r="B443" s="235"/>
      <c r="C443" s="235"/>
      <c r="D443" s="235"/>
      <c r="E443" s="235"/>
      <c r="F443" s="236"/>
      <c r="G443" s="236"/>
      <c r="H443" s="72"/>
      <c r="I443" s="236"/>
      <c r="J443" s="236"/>
      <c r="K443" s="72"/>
      <c r="L443" s="72"/>
    </row>
    <row r="444" spans="1:12" ht="12.75">
      <c r="A444" s="72"/>
      <c r="B444" s="72"/>
      <c r="C444" s="72"/>
      <c r="D444" s="72"/>
      <c r="E444" s="72"/>
      <c r="F444" s="71"/>
      <c r="G444" s="71" t="s">
        <v>13</v>
      </c>
      <c r="H444" s="72"/>
      <c r="I444" s="234" t="s">
        <v>14</v>
      </c>
      <c r="J444" s="234"/>
      <c r="K444" s="72"/>
      <c r="L444" s="72"/>
    </row>
    <row r="445" spans="1:12" ht="12.75">
      <c r="A445" s="237" t="s">
        <v>279</v>
      </c>
      <c r="B445" s="237"/>
      <c r="C445" s="237"/>
      <c r="D445" s="237"/>
      <c r="E445" s="237"/>
      <c r="F445" s="72"/>
      <c r="G445" s="72"/>
      <c r="H445" s="72"/>
      <c r="I445" s="72"/>
      <c r="J445" s="72"/>
      <c r="K445" s="72"/>
      <c r="L445" s="72"/>
    </row>
  </sheetData>
  <sheetProtection/>
  <mergeCells count="288">
    <mergeCell ref="I442:J442"/>
    <mergeCell ref="A443:E443"/>
    <mergeCell ref="F443:G443"/>
    <mergeCell ref="I443:J443"/>
    <mergeCell ref="I444:J444"/>
    <mergeCell ref="A445:E445"/>
    <mergeCell ref="A412:F412"/>
    <mergeCell ref="A439:E439"/>
    <mergeCell ref="F439:G439"/>
    <mergeCell ref="I439:J439"/>
    <mergeCell ref="I440:J440"/>
    <mergeCell ref="A441:E441"/>
    <mergeCell ref="F441:G441"/>
    <mergeCell ref="I441:J441"/>
    <mergeCell ref="L405:L406"/>
    <mergeCell ref="A407:F407"/>
    <mergeCell ref="A408:F408"/>
    <mergeCell ref="B409:C409"/>
    <mergeCell ref="B410:C410"/>
    <mergeCell ref="B411:C411"/>
    <mergeCell ref="A405:D406"/>
    <mergeCell ref="E405:E406"/>
    <mergeCell ref="F405:F406"/>
    <mergeCell ref="G405:G406"/>
    <mergeCell ref="H405:H406"/>
    <mergeCell ref="I405:K405"/>
    <mergeCell ref="A400:I400"/>
    <mergeCell ref="A402:F402"/>
    <mergeCell ref="G402:J402"/>
    <mergeCell ref="A403:F403"/>
    <mergeCell ref="G403:J403"/>
    <mergeCell ref="A404:C404"/>
    <mergeCell ref="I392:J392"/>
    <mergeCell ref="A393:E393"/>
    <mergeCell ref="F393:G393"/>
    <mergeCell ref="I393:J393"/>
    <mergeCell ref="I394:J394"/>
    <mergeCell ref="A395:E395"/>
    <mergeCell ref="A362:F362"/>
    <mergeCell ref="A389:E389"/>
    <mergeCell ref="F389:G389"/>
    <mergeCell ref="I389:J389"/>
    <mergeCell ref="I390:J390"/>
    <mergeCell ref="A391:E391"/>
    <mergeCell ref="F391:G391"/>
    <mergeCell ref="I391:J391"/>
    <mergeCell ref="L355:L356"/>
    <mergeCell ref="A357:F357"/>
    <mergeCell ref="A358:F358"/>
    <mergeCell ref="B359:C359"/>
    <mergeCell ref="B360:C360"/>
    <mergeCell ref="B361:C361"/>
    <mergeCell ref="A355:D356"/>
    <mergeCell ref="E355:E356"/>
    <mergeCell ref="F355:F356"/>
    <mergeCell ref="G355:G356"/>
    <mergeCell ref="H355:H356"/>
    <mergeCell ref="I355:K355"/>
    <mergeCell ref="A350:I350"/>
    <mergeCell ref="A352:F352"/>
    <mergeCell ref="G352:J352"/>
    <mergeCell ref="A353:F353"/>
    <mergeCell ref="G353:J353"/>
    <mergeCell ref="A354:C354"/>
    <mergeCell ref="I293:J293"/>
    <mergeCell ref="A294:E294"/>
    <mergeCell ref="F294:G294"/>
    <mergeCell ref="I294:J294"/>
    <mergeCell ref="I295:J295"/>
    <mergeCell ref="A296:E296"/>
    <mergeCell ref="A263:F263"/>
    <mergeCell ref="A290:E290"/>
    <mergeCell ref="F290:G290"/>
    <mergeCell ref="I290:J290"/>
    <mergeCell ref="I291:J291"/>
    <mergeCell ref="A292:E292"/>
    <mergeCell ref="F292:G292"/>
    <mergeCell ref="I292:J292"/>
    <mergeCell ref="L256:L257"/>
    <mergeCell ref="A258:F258"/>
    <mergeCell ref="A259:F259"/>
    <mergeCell ref="B260:C260"/>
    <mergeCell ref="B261:C261"/>
    <mergeCell ref="B262:C262"/>
    <mergeCell ref="A256:D257"/>
    <mergeCell ref="E256:E257"/>
    <mergeCell ref="F256:F257"/>
    <mergeCell ref="G256:G257"/>
    <mergeCell ref="H256:H257"/>
    <mergeCell ref="I256:K256"/>
    <mergeCell ref="A251:I251"/>
    <mergeCell ref="A253:F253"/>
    <mergeCell ref="G253:J253"/>
    <mergeCell ref="A254:F254"/>
    <mergeCell ref="G254:J254"/>
    <mergeCell ref="A255:C255"/>
    <mergeCell ref="I243:J243"/>
    <mergeCell ref="A244:E244"/>
    <mergeCell ref="F244:G244"/>
    <mergeCell ref="I244:J244"/>
    <mergeCell ref="I245:J245"/>
    <mergeCell ref="A246:E246"/>
    <mergeCell ref="A213:F213"/>
    <mergeCell ref="A240:E240"/>
    <mergeCell ref="F240:G240"/>
    <mergeCell ref="I240:J240"/>
    <mergeCell ref="I241:J241"/>
    <mergeCell ref="A242:E242"/>
    <mergeCell ref="F242:G242"/>
    <mergeCell ref="I242:J242"/>
    <mergeCell ref="L206:L207"/>
    <mergeCell ref="A208:F208"/>
    <mergeCell ref="A209:F209"/>
    <mergeCell ref="B210:C210"/>
    <mergeCell ref="B211:C211"/>
    <mergeCell ref="B212:C212"/>
    <mergeCell ref="A206:D207"/>
    <mergeCell ref="E206:E207"/>
    <mergeCell ref="F206:F207"/>
    <mergeCell ref="G206:G207"/>
    <mergeCell ref="H206:H207"/>
    <mergeCell ref="I206:K206"/>
    <mergeCell ref="A201:I201"/>
    <mergeCell ref="A203:F203"/>
    <mergeCell ref="G203:J203"/>
    <mergeCell ref="A204:F204"/>
    <mergeCell ref="G204:J204"/>
    <mergeCell ref="A205:C205"/>
    <mergeCell ref="I190:J190"/>
    <mergeCell ref="A191:E191"/>
    <mergeCell ref="F191:G191"/>
    <mergeCell ref="I191:J191"/>
    <mergeCell ref="I192:J192"/>
    <mergeCell ref="A193:E193"/>
    <mergeCell ref="A160:F160"/>
    <mergeCell ref="A187:E187"/>
    <mergeCell ref="F187:G187"/>
    <mergeCell ref="I187:J187"/>
    <mergeCell ref="I188:J188"/>
    <mergeCell ref="A189:E189"/>
    <mergeCell ref="F189:G189"/>
    <mergeCell ref="I189:J189"/>
    <mergeCell ref="L153:L154"/>
    <mergeCell ref="A155:F155"/>
    <mergeCell ref="A156:F156"/>
    <mergeCell ref="B157:C157"/>
    <mergeCell ref="B158:C158"/>
    <mergeCell ref="B159:C159"/>
    <mergeCell ref="A153:D154"/>
    <mergeCell ref="E153:E154"/>
    <mergeCell ref="F153:F154"/>
    <mergeCell ref="G153:G154"/>
    <mergeCell ref="H153:H154"/>
    <mergeCell ref="I153:K153"/>
    <mergeCell ref="A148:I148"/>
    <mergeCell ref="A150:F150"/>
    <mergeCell ref="G150:J150"/>
    <mergeCell ref="A151:F151"/>
    <mergeCell ref="G151:J151"/>
    <mergeCell ref="A152:C152"/>
    <mergeCell ref="I40:J40"/>
    <mergeCell ref="A41:E41"/>
    <mergeCell ref="F41:G41"/>
    <mergeCell ref="I41:J41"/>
    <mergeCell ref="I42:J42"/>
    <mergeCell ref="A43:E43"/>
    <mergeCell ref="A13:F13"/>
    <mergeCell ref="A37:E37"/>
    <mergeCell ref="F37:G37"/>
    <mergeCell ref="I37:J37"/>
    <mergeCell ref="I38:J38"/>
    <mergeCell ref="A39:E39"/>
    <mergeCell ref="F39:G39"/>
    <mergeCell ref="I39:J39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  <mergeCell ref="H52:H53"/>
    <mergeCell ref="I52:K52"/>
    <mergeCell ref="A47:I47"/>
    <mergeCell ref="A49:F49"/>
    <mergeCell ref="G49:J49"/>
    <mergeCell ref="A50:F50"/>
    <mergeCell ref="G50:J50"/>
    <mergeCell ref="A51:C51"/>
    <mergeCell ref="L52:L53"/>
    <mergeCell ref="A54:F54"/>
    <mergeCell ref="A55:F55"/>
    <mergeCell ref="B56:C56"/>
    <mergeCell ref="B57:C57"/>
    <mergeCell ref="B58:C58"/>
    <mergeCell ref="A52:D53"/>
    <mergeCell ref="E52:E53"/>
    <mergeCell ref="F52:F53"/>
    <mergeCell ref="G52:G53"/>
    <mergeCell ref="A59:F59"/>
    <mergeCell ref="A86:E86"/>
    <mergeCell ref="F86:G86"/>
    <mergeCell ref="I86:J86"/>
    <mergeCell ref="I87:J87"/>
    <mergeCell ref="A88:E88"/>
    <mergeCell ref="F88:G88"/>
    <mergeCell ref="I88:J88"/>
    <mergeCell ref="I89:J89"/>
    <mergeCell ref="A90:E90"/>
    <mergeCell ref="F90:G90"/>
    <mergeCell ref="I90:J90"/>
    <mergeCell ref="I91:J91"/>
    <mergeCell ref="A92:E92"/>
    <mergeCell ref="H103:H104"/>
    <mergeCell ref="I103:K103"/>
    <mergeCell ref="A98:I98"/>
    <mergeCell ref="A100:F100"/>
    <mergeCell ref="G100:J100"/>
    <mergeCell ref="A101:F101"/>
    <mergeCell ref="G101:J101"/>
    <mergeCell ref="A102:C102"/>
    <mergeCell ref="L103:L104"/>
    <mergeCell ref="A105:F105"/>
    <mergeCell ref="A106:F106"/>
    <mergeCell ref="B107:C107"/>
    <mergeCell ref="B108:C108"/>
    <mergeCell ref="B109:C109"/>
    <mergeCell ref="A103:D104"/>
    <mergeCell ref="E103:E104"/>
    <mergeCell ref="F103:F104"/>
    <mergeCell ref="G103:G104"/>
    <mergeCell ref="A110:F110"/>
    <mergeCell ref="A137:E137"/>
    <mergeCell ref="F137:G137"/>
    <mergeCell ref="I137:J137"/>
    <mergeCell ref="I138:J138"/>
    <mergeCell ref="A139:E139"/>
    <mergeCell ref="F139:G139"/>
    <mergeCell ref="I139:J139"/>
    <mergeCell ref="I140:J140"/>
    <mergeCell ref="A141:E141"/>
    <mergeCell ref="F141:G141"/>
    <mergeCell ref="I141:J141"/>
    <mergeCell ref="I142:J142"/>
    <mergeCell ref="A143:E143"/>
    <mergeCell ref="H305:H306"/>
    <mergeCell ref="I305:K305"/>
    <mergeCell ref="A300:I300"/>
    <mergeCell ref="A302:F302"/>
    <mergeCell ref="G302:J302"/>
    <mergeCell ref="A303:F303"/>
    <mergeCell ref="G303:J303"/>
    <mergeCell ref="A304:C304"/>
    <mergeCell ref="L305:L306"/>
    <mergeCell ref="A307:F307"/>
    <mergeCell ref="A308:F308"/>
    <mergeCell ref="B309:C309"/>
    <mergeCell ref="B310:C310"/>
    <mergeCell ref="B311:C311"/>
    <mergeCell ref="A305:D306"/>
    <mergeCell ref="E305:E306"/>
    <mergeCell ref="F305:F306"/>
    <mergeCell ref="G305:G306"/>
    <mergeCell ref="A312:F312"/>
    <mergeCell ref="A339:E339"/>
    <mergeCell ref="F339:G339"/>
    <mergeCell ref="I339:J339"/>
    <mergeCell ref="I340:J340"/>
    <mergeCell ref="A341:E341"/>
    <mergeCell ref="F341:G341"/>
    <mergeCell ref="I341:J341"/>
    <mergeCell ref="I342:J342"/>
    <mergeCell ref="A343:E343"/>
    <mergeCell ref="F343:G343"/>
    <mergeCell ref="I343:J343"/>
    <mergeCell ref="I344:J344"/>
    <mergeCell ref="A345:E345"/>
  </mergeCells>
  <printOptions/>
  <pageMargins left="0.7" right="0.7" top="0.75" bottom="0.75" header="0.3" footer="0.3"/>
  <pageSetup fitToHeight="0" fitToWidth="1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O12" sqref="O12"/>
    </sheetView>
  </sheetViews>
  <sheetFormatPr defaultColWidth="9.00390625" defaultRowHeight="12.75"/>
  <cols>
    <col min="7" max="7" width="11.375" style="0" customWidth="1"/>
  </cols>
  <sheetData>
    <row r="1" spans="1:12" ht="15.75">
      <c r="A1" s="253" t="s">
        <v>168</v>
      </c>
      <c r="B1" s="253"/>
      <c r="C1" s="253"/>
      <c r="D1" s="253"/>
      <c r="E1" s="253"/>
      <c r="F1" s="253"/>
      <c r="G1" s="253"/>
      <c r="H1" s="253"/>
      <c r="I1" s="253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214</v>
      </c>
    </row>
    <row r="3" spans="1:12" ht="35.25" customHeight="1">
      <c r="A3" s="254" t="s">
        <v>169</v>
      </c>
      <c r="B3" s="254"/>
      <c r="C3" s="254"/>
      <c r="D3" s="254"/>
      <c r="E3" s="254"/>
      <c r="F3" s="254"/>
      <c r="G3" s="255" t="s">
        <v>160</v>
      </c>
      <c r="H3" s="256"/>
      <c r="I3" s="256"/>
      <c r="J3" s="256"/>
      <c r="K3" s="58" t="s">
        <v>170</v>
      </c>
      <c r="L3" s="59" t="s">
        <v>171</v>
      </c>
    </row>
    <row r="4" spans="1:12" ht="13.5">
      <c r="A4" s="254" t="s">
        <v>172</v>
      </c>
      <c r="B4" s="254"/>
      <c r="C4" s="254"/>
      <c r="D4" s="254"/>
      <c r="E4" s="254"/>
      <c r="F4" s="254"/>
      <c r="G4" s="255" t="s">
        <v>173</v>
      </c>
      <c r="H4" s="256"/>
      <c r="I4" s="256"/>
      <c r="J4" s="256"/>
      <c r="K4" s="60"/>
      <c r="L4" s="61"/>
    </row>
    <row r="5" spans="1:12" ht="12.75">
      <c r="A5" s="254" t="s">
        <v>174</v>
      </c>
      <c r="B5" s="254"/>
      <c r="C5" s="254"/>
      <c r="D5" s="62"/>
      <c r="E5" s="62"/>
      <c r="F5" s="62"/>
      <c r="G5" s="63"/>
      <c r="H5" s="63"/>
      <c r="I5" s="63"/>
      <c r="J5" s="64"/>
      <c r="K5" s="58"/>
      <c r="L5" s="65"/>
    </row>
    <row r="6" spans="1:12" ht="12.75">
      <c r="A6" s="246" t="s">
        <v>175</v>
      </c>
      <c r="B6" s="247"/>
      <c r="C6" s="247"/>
      <c r="D6" s="247"/>
      <c r="E6" s="246" t="s">
        <v>176</v>
      </c>
      <c r="F6" s="246" t="s">
        <v>216</v>
      </c>
      <c r="G6" s="242" t="s">
        <v>207</v>
      </c>
      <c r="H6" s="242" t="s">
        <v>211</v>
      </c>
      <c r="I6" s="250" t="s">
        <v>177</v>
      </c>
      <c r="J6" s="251"/>
      <c r="K6" s="252"/>
      <c r="L6" s="242"/>
    </row>
    <row r="7" spans="1:12" ht="38.25">
      <c r="A7" s="248"/>
      <c r="B7" s="249"/>
      <c r="C7" s="249"/>
      <c r="D7" s="249"/>
      <c r="E7" s="248"/>
      <c r="F7" s="248"/>
      <c r="G7" s="243"/>
      <c r="H7" s="243"/>
      <c r="I7" s="66" t="s">
        <v>178</v>
      </c>
      <c r="J7" s="66" t="s">
        <v>179</v>
      </c>
      <c r="K7" s="66" t="s">
        <v>180</v>
      </c>
      <c r="L7" s="243"/>
    </row>
    <row r="8" spans="1:12" ht="12.75">
      <c r="A8" s="238" t="s">
        <v>181</v>
      </c>
      <c r="B8" s="239"/>
      <c r="C8" s="239"/>
      <c r="D8" s="239"/>
      <c r="E8" s="239"/>
      <c r="F8" s="240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38" t="s">
        <v>182</v>
      </c>
      <c r="B9" s="239"/>
      <c r="C9" s="239"/>
      <c r="D9" s="239"/>
      <c r="E9" s="239"/>
      <c r="F9" s="240"/>
      <c r="G9" s="68">
        <f>SUM(G10:G12)</f>
        <v>4680000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/>
    </row>
    <row r="10" spans="1:12" ht="12.75">
      <c r="A10" s="69" t="s">
        <v>171</v>
      </c>
      <c r="B10" s="244" t="s">
        <v>183</v>
      </c>
      <c r="C10" s="245"/>
      <c r="D10" s="69" t="s">
        <v>184</v>
      </c>
      <c r="E10" s="69" t="s">
        <v>185</v>
      </c>
      <c r="F10" s="69" t="s">
        <v>186</v>
      </c>
      <c r="G10" s="70">
        <v>4520000</v>
      </c>
      <c r="H10" s="70"/>
      <c r="I10" s="70"/>
      <c r="J10" s="70">
        <v>0</v>
      </c>
      <c r="K10" s="70">
        <v>0</v>
      </c>
      <c r="L10" s="70"/>
    </row>
    <row r="11" spans="1:12" ht="12.75">
      <c r="A11" s="69" t="s">
        <v>171</v>
      </c>
      <c r="B11" s="244" t="s">
        <v>183</v>
      </c>
      <c r="C11" s="245"/>
      <c r="D11" s="69" t="s">
        <v>184</v>
      </c>
      <c r="E11" s="69" t="s">
        <v>187</v>
      </c>
      <c r="F11" s="69" t="s">
        <v>188</v>
      </c>
      <c r="G11" s="70">
        <f>100000+60000</f>
        <v>160000</v>
      </c>
      <c r="H11" s="70"/>
      <c r="I11" s="70"/>
      <c r="J11" s="70"/>
      <c r="K11" s="70"/>
      <c r="L11" s="70"/>
    </row>
    <row r="12" spans="1:12" ht="12.75">
      <c r="A12" s="69"/>
      <c r="B12" s="244" t="s">
        <v>189</v>
      </c>
      <c r="C12" s="245"/>
      <c r="D12" s="69" t="s">
        <v>189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38" t="s">
        <v>190</v>
      </c>
      <c r="B13" s="239"/>
      <c r="C13" s="239"/>
      <c r="D13" s="239"/>
      <c r="E13" s="239"/>
      <c r="F13" s="240"/>
      <c r="G13" s="68">
        <f>SUM(G14:G29)</f>
        <v>4680000</v>
      </c>
      <c r="H13" s="68">
        <f>SUM(H14:H29)</f>
        <v>0</v>
      </c>
      <c r="I13" s="68">
        <f>SUM(I14:I29)</f>
        <v>0</v>
      </c>
      <c r="J13" s="68">
        <f>SUM(J14:J29)</f>
        <v>0</v>
      </c>
      <c r="K13" s="68">
        <f>SUM(K14:K29)</f>
        <v>0</v>
      </c>
      <c r="L13" s="68"/>
    </row>
    <row r="14" spans="1:12" ht="12.75">
      <c r="A14" s="69" t="s">
        <v>171</v>
      </c>
      <c r="B14" s="69" t="s">
        <v>184</v>
      </c>
      <c r="C14" s="69" t="s">
        <v>191</v>
      </c>
      <c r="D14" s="69" t="s">
        <v>192</v>
      </c>
      <c r="E14" s="69" t="s">
        <v>193</v>
      </c>
      <c r="F14" s="69" t="s">
        <v>186</v>
      </c>
      <c r="G14" s="70">
        <v>2013730</v>
      </c>
      <c r="H14" s="70"/>
      <c r="I14" s="70"/>
      <c r="J14" s="70">
        <v>0</v>
      </c>
      <c r="K14" s="70">
        <v>0</v>
      </c>
      <c r="L14" s="70"/>
    </row>
    <row r="15" spans="1:12" ht="12.75">
      <c r="A15" s="69" t="s">
        <v>171</v>
      </c>
      <c r="B15" s="69" t="s">
        <v>184</v>
      </c>
      <c r="C15" s="69" t="s">
        <v>191</v>
      </c>
      <c r="D15" s="69" t="s">
        <v>192</v>
      </c>
      <c r="E15" s="69" t="s">
        <v>193</v>
      </c>
      <c r="F15" s="69" t="s">
        <v>188</v>
      </c>
      <c r="G15" s="70">
        <v>36870</v>
      </c>
      <c r="H15" s="70"/>
      <c r="I15" s="70"/>
      <c r="J15" s="70"/>
      <c r="K15" s="70"/>
      <c r="L15" s="70"/>
    </row>
    <row r="16" spans="1:12" ht="12.75">
      <c r="A16" s="69" t="s">
        <v>171</v>
      </c>
      <c r="B16" s="69" t="s">
        <v>184</v>
      </c>
      <c r="C16" s="69" t="s">
        <v>191</v>
      </c>
      <c r="D16" s="69" t="s">
        <v>192</v>
      </c>
      <c r="E16" s="69" t="s">
        <v>194</v>
      </c>
      <c r="F16" s="69" t="s">
        <v>186</v>
      </c>
      <c r="G16" s="70">
        <v>125000</v>
      </c>
      <c r="H16" s="70"/>
      <c r="I16" s="70"/>
      <c r="J16" s="70">
        <v>0</v>
      </c>
      <c r="K16" s="70">
        <v>0</v>
      </c>
      <c r="L16" s="70"/>
    </row>
    <row r="17" spans="1:12" ht="12.75">
      <c r="A17" s="69" t="s">
        <v>171</v>
      </c>
      <c r="B17" s="69" t="s">
        <v>184</v>
      </c>
      <c r="C17" s="69" t="s">
        <v>191</v>
      </c>
      <c r="D17" s="69" t="s">
        <v>192</v>
      </c>
      <c r="E17" s="69" t="s">
        <v>195</v>
      </c>
      <c r="F17" s="69" t="s">
        <v>186</v>
      </c>
      <c r="G17" s="70">
        <f>608150+70000</f>
        <v>678150</v>
      </c>
      <c r="H17" s="70"/>
      <c r="I17" s="70"/>
      <c r="J17" s="70"/>
      <c r="K17" s="70"/>
      <c r="L17" s="70"/>
    </row>
    <row r="18" spans="1:12" ht="12.75">
      <c r="A18" s="69" t="s">
        <v>171</v>
      </c>
      <c r="B18" s="69" t="s">
        <v>184</v>
      </c>
      <c r="C18" s="69" t="s">
        <v>191</v>
      </c>
      <c r="D18" s="69" t="s">
        <v>192</v>
      </c>
      <c r="E18" s="69" t="s">
        <v>195</v>
      </c>
      <c r="F18" s="69" t="s">
        <v>188</v>
      </c>
      <c r="G18" s="70">
        <v>11130</v>
      </c>
      <c r="H18" s="70"/>
      <c r="I18" s="70"/>
      <c r="J18" s="70"/>
      <c r="K18" s="70"/>
      <c r="L18" s="70"/>
    </row>
    <row r="19" spans="1:12" ht="12.75">
      <c r="A19" s="69" t="s">
        <v>171</v>
      </c>
      <c r="B19" s="69" t="s">
        <v>184</v>
      </c>
      <c r="C19" s="69" t="s">
        <v>191</v>
      </c>
      <c r="D19" s="69" t="s">
        <v>192</v>
      </c>
      <c r="E19" s="69" t="s">
        <v>196</v>
      </c>
      <c r="F19" s="69" t="s">
        <v>186</v>
      </c>
      <c r="G19" s="70">
        <v>67000</v>
      </c>
      <c r="H19" s="70"/>
      <c r="I19" s="70"/>
      <c r="J19" s="70"/>
      <c r="K19" s="70"/>
      <c r="L19" s="70"/>
    </row>
    <row r="20" spans="1:12" ht="12.75">
      <c r="A20" s="69" t="s">
        <v>171</v>
      </c>
      <c r="B20" s="69" t="s">
        <v>184</v>
      </c>
      <c r="C20" s="69" t="s">
        <v>191</v>
      </c>
      <c r="D20" s="69" t="s">
        <v>192</v>
      </c>
      <c r="E20" s="69" t="s">
        <v>197</v>
      </c>
      <c r="F20" s="69" t="s">
        <v>186</v>
      </c>
      <c r="G20" s="70">
        <v>15000</v>
      </c>
      <c r="H20" s="70"/>
      <c r="I20" s="70"/>
      <c r="J20" s="70"/>
      <c r="K20" s="70"/>
      <c r="L20" s="70"/>
    </row>
    <row r="21" spans="1:12" ht="12.75">
      <c r="A21" s="69" t="s">
        <v>171</v>
      </c>
      <c r="B21" s="69" t="s">
        <v>184</v>
      </c>
      <c r="C21" s="69" t="s">
        <v>191</v>
      </c>
      <c r="D21" s="69" t="s">
        <v>192</v>
      </c>
      <c r="E21" s="69" t="s">
        <v>198</v>
      </c>
      <c r="F21" s="69" t="s">
        <v>186</v>
      </c>
      <c r="G21" s="70">
        <v>719040</v>
      </c>
      <c r="H21" s="70"/>
      <c r="I21" s="70"/>
      <c r="J21" s="70"/>
      <c r="K21" s="70"/>
      <c r="L21" s="70"/>
    </row>
    <row r="22" spans="1:12" ht="12.75">
      <c r="A22" s="69" t="s">
        <v>171</v>
      </c>
      <c r="B22" s="69" t="s">
        <v>184</v>
      </c>
      <c r="C22" s="69" t="s">
        <v>191</v>
      </c>
      <c r="D22" s="69" t="s">
        <v>192</v>
      </c>
      <c r="E22" s="69" t="s">
        <v>198</v>
      </c>
      <c r="F22" s="69" t="s">
        <v>186</v>
      </c>
      <c r="G22" s="70">
        <v>29170</v>
      </c>
      <c r="H22" s="70"/>
      <c r="I22" s="70"/>
      <c r="J22" s="70"/>
      <c r="K22" s="70"/>
      <c r="L22" s="70"/>
    </row>
    <row r="23" spans="1:12" ht="12.75">
      <c r="A23" s="69" t="s">
        <v>171</v>
      </c>
      <c r="B23" s="69" t="s">
        <v>184</v>
      </c>
      <c r="C23" s="69" t="s">
        <v>191</v>
      </c>
      <c r="D23" s="69" t="s">
        <v>192</v>
      </c>
      <c r="E23" s="69" t="s">
        <v>199</v>
      </c>
      <c r="F23" s="69" t="s">
        <v>186</v>
      </c>
      <c r="G23" s="70">
        <v>208800</v>
      </c>
      <c r="H23" s="70"/>
      <c r="I23" s="70"/>
      <c r="J23" s="70"/>
      <c r="K23" s="70"/>
      <c r="L23" s="70"/>
    </row>
    <row r="24" spans="1:12" ht="12.75">
      <c r="A24" s="69" t="s">
        <v>171</v>
      </c>
      <c r="B24" s="69" t="s">
        <v>184</v>
      </c>
      <c r="C24" s="69" t="s">
        <v>191</v>
      </c>
      <c r="D24" s="69" t="s">
        <v>192</v>
      </c>
      <c r="E24" s="69" t="s">
        <v>200</v>
      </c>
      <c r="F24" s="69" t="s">
        <v>186</v>
      </c>
      <c r="G24" s="77">
        <f>197446.44+11630.21-4966.65</f>
        <v>204110</v>
      </c>
      <c r="H24" s="70"/>
      <c r="I24" s="70"/>
      <c r="J24" s="70"/>
      <c r="K24" s="70"/>
      <c r="L24" s="70"/>
    </row>
    <row r="25" spans="1:12" ht="12.75">
      <c r="A25" s="69" t="s">
        <v>171</v>
      </c>
      <c r="B25" s="69" t="s">
        <v>184</v>
      </c>
      <c r="C25" s="69" t="s">
        <v>191</v>
      </c>
      <c r="D25" s="69" t="s">
        <v>192</v>
      </c>
      <c r="E25" s="69" t="s">
        <v>201</v>
      </c>
      <c r="F25" s="69" t="s">
        <v>186</v>
      </c>
      <c r="G25" s="70">
        <f>260000-70000</f>
        <v>190000</v>
      </c>
      <c r="H25" s="70"/>
      <c r="I25" s="70"/>
      <c r="J25" s="70">
        <v>0</v>
      </c>
      <c r="K25" s="70">
        <v>0</v>
      </c>
      <c r="L25" s="70"/>
    </row>
    <row r="26" spans="1:12" ht="12.75">
      <c r="A26" s="69" t="s">
        <v>171</v>
      </c>
      <c r="B26" s="69" t="s">
        <v>184</v>
      </c>
      <c r="C26" s="69" t="s">
        <v>191</v>
      </c>
      <c r="D26" s="69" t="s">
        <v>192</v>
      </c>
      <c r="E26" s="69" t="s">
        <v>202</v>
      </c>
      <c r="F26" s="69" t="s">
        <v>186</v>
      </c>
      <c r="G26" s="70"/>
      <c r="H26" s="70"/>
      <c r="I26" s="70"/>
      <c r="J26" s="70">
        <v>0</v>
      </c>
      <c r="K26" s="70">
        <v>0</v>
      </c>
      <c r="L26" s="70"/>
    </row>
    <row r="27" spans="1:12" ht="12.75">
      <c r="A27" s="69" t="s">
        <v>171</v>
      </c>
      <c r="B27" s="69" t="s">
        <v>184</v>
      </c>
      <c r="C27" s="69" t="s">
        <v>191</v>
      </c>
      <c r="D27" s="69" t="s">
        <v>192</v>
      </c>
      <c r="E27" s="69" t="s">
        <v>202</v>
      </c>
      <c r="F27" s="69" t="s">
        <v>188</v>
      </c>
      <c r="G27" s="70">
        <f>120900-8900</f>
        <v>112000</v>
      </c>
      <c r="H27" s="70"/>
      <c r="I27" s="70"/>
      <c r="J27" s="70">
        <v>0</v>
      </c>
      <c r="K27" s="70">
        <v>0</v>
      </c>
      <c r="L27" s="70"/>
    </row>
    <row r="28" spans="1:12" ht="12.75">
      <c r="A28" s="69" t="s">
        <v>171</v>
      </c>
      <c r="B28" s="69" t="s">
        <v>184</v>
      </c>
      <c r="C28" s="69" t="s">
        <v>191</v>
      </c>
      <c r="D28" s="69" t="s">
        <v>192</v>
      </c>
      <c r="E28" s="69" t="s">
        <v>203</v>
      </c>
      <c r="F28" s="69" t="s">
        <v>186</v>
      </c>
      <c r="G28" s="70">
        <f>270000</f>
        <v>270000</v>
      </c>
      <c r="H28" s="70"/>
      <c r="I28" s="70"/>
      <c r="J28" s="70">
        <v>0</v>
      </c>
      <c r="K28" s="70">
        <v>0</v>
      </c>
      <c r="L28" s="70"/>
    </row>
    <row r="29" spans="1:12" ht="12.75">
      <c r="A29" s="69"/>
      <c r="B29" s="69"/>
      <c r="C29" s="69"/>
      <c r="D29" s="69"/>
      <c r="E29" s="69"/>
      <c r="F29" s="69"/>
      <c r="G29" s="70"/>
      <c r="H29" s="70"/>
      <c r="I29" s="70"/>
      <c r="J29" s="70">
        <v>0</v>
      </c>
      <c r="K29" s="70">
        <v>0</v>
      </c>
      <c r="L29" s="70"/>
    </row>
    <row r="30" spans="1:12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2.75">
      <c r="A31" s="241" t="s">
        <v>204</v>
      </c>
      <c r="B31" s="241"/>
      <c r="C31" s="241"/>
      <c r="D31" s="241"/>
      <c r="E31" s="241"/>
      <c r="F31" s="236"/>
      <c r="G31" s="236"/>
      <c r="H31" s="72"/>
      <c r="I31" s="236" t="s">
        <v>163</v>
      </c>
      <c r="J31" s="236"/>
      <c r="K31" s="73"/>
      <c r="L31" s="73"/>
    </row>
    <row r="32" spans="1:12" ht="12.75">
      <c r="A32" s="72"/>
      <c r="B32" s="72"/>
      <c r="C32" s="72"/>
      <c r="D32" s="72"/>
      <c r="E32" s="72"/>
      <c r="F32" s="71"/>
      <c r="G32" s="71" t="s">
        <v>13</v>
      </c>
      <c r="H32" s="72"/>
      <c r="I32" s="234" t="s">
        <v>14</v>
      </c>
      <c r="J32" s="234"/>
      <c r="K32" s="72"/>
      <c r="L32" s="72"/>
    </row>
    <row r="33" spans="1:12" ht="12.75">
      <c r="A33" s="235" t="s">
        <v>205</v>
      </c>
      <c r="B33" s="235"/>
      <c r="C33" s="235"/>
      <c r="D33" s="235"/>
      <c r="E33" s="235"/>
      <c r="F33" s="236"/>
      <c r="G33" s="236"/>
      <c r="H33" s="72"/>
      <c r="I33" s="236" t="s">
        <v>161</v>
      </c>
      <c r="J33" s="236"/>
      <c r="K33" s="72"/>
      <c r="L33" s="72"/>
    </row>
    <row r="34" spans="1:12" ht="12.75">
      <c r="A34" s="72"/>
      <c r="B34" s="72"/>
      <c r="C34" s="72"/>
      <c r="D34" s="72"/>
      <c r="E34" s="72"/>
      <c r="F34" s="71"/>
      <c r="G34" s="71" t="s">
        <v>13</v>
      </c>
      <c r="H34" s="72"/>
      <c r="I34" s="234" t="s">
        <v>14</v>
      </c>
      <c r="J34" s="234"/>
      <c r="K34" s="72"/>
      <c r="L34" s="72"/>
    </row>
    <row r="35" spans="1:12" ht="12.75">
      <c r="A35" s="235" t="s">
        <v>206</v>
      </c>
      <c r="B35" s="235"/>
      <c r="C35" s="235"/>
      <c r="D35" s="235"/>
      <c r="E35" s="235"/>
      <c r="F35" s="236"/>
      <c r="G35" s="236"/>
      <c r="H35" s="72"/>
      <c r="I35" s="236"/>
      <c r="J35" s="236"/>
      <c r="K35" s="72"/>
      <c r="L35" s="72"/>
    </row>
    <row r="36" spans="1:12" ht="12.75">
      <c r="A36" s="72"/>
      <c r="B36" s="72"/>
      <c r="C36" s="72"/>
      <c r="D36" s="72"/>
      <c r="E36" s="72"/>
      <c r="F36" s="71"/>
      <c r="G36" s="71" t="s">
        <v>13</v>
      </c>
      <c r="H36" s="72"/>
      <c r="I36" s="234" t="s">
        <v>14</v>
      </c>
      <c r="J36" s="234"/>
      <c r="K36" s="72"/>
      <c r="L36" s="72"/>
    </row>
    <row r="37" spans="1:12" ht="12.75">
      <c r="A37" s="237" t="s">
        <v>215</v>
      </c>
      <c r="B37" s="237"/>
      <c r="C37" s="237"/>
      <c r="D37" s="237"/>
      <c r="E37" s="237"/>
      <c r="F37" s="72"/>
      <c r="G37" s="72"/>
      <c r="H37" s="72"/>
      <c r="I37" s="72"/>
      <c r="J37" s="72"/>
      <c r="K37" s="72"/>
      <c r="L37" s="72"/>
    </row>
  </sheetData>
  <sheetProtection/>
  <mergeCells count="32">
    <mergeCell ref="I34:J34"/>
    <mergeCell ref="A35:E35"/>
    <mergeCell ref="F35:G35"/>
    <mergeCell ref="I35:J35"/>
    <mergeCell ref="I36:J36"/>
    <mergeCell ref="A37:E37"/>
    <mergeCell ref="A13:F13"/>
    <mergeCell ref="A31:E31"/>
    <mergeCell ref="F31:G31"/>
    <mergeCell ref="I31:J31"/>
    <mergeCell ref="I32:J32"/>
    <mergeCell ref="A33:E33"/>
    <mergeCell ref="F33:G33"/>
    <mergeCell ref="I33:J33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53" t="s">
        <v>251</v>
      </c>
      <c r="B1" s="253"/>
      <c r="C1" s="253"/>
      <c r="D1" s="253"/>
      <c r="E1" s="253"/>
      <c r="F1" s="253"/>
      <c r="G1" s="253"/>
      <c r="H1" s="253"/>
      <c r="I1" s="253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249</v>
      </c>
    </row>
    <row r="3" spans="1:12" ht="35.25" customHeight="1">
      <c r="A3" s="254" t="s">
        <v>169</v>
      </c>
      <c r="B3" s="254"/>
      <c r="C3" s="254"/>
      <c r="D3" s="254"/>
      <c r="E3" s="254"/>
      <c r="F3" s="254"/>
      <c r="G3" s="255" t="s">
        <v>160</v>
      </c>
      <c r="H3" s="256"/>
      <c r="I3" s="256"/>
      <c r="J3" s="256"/>
      <c r="K3" s="58" t="s">
        <v>170</v>
      </c>
      <c r="L3" s="59" t="s">
        <v>171</v>
      </c>
    </row>
    <row r="4" spans="1:12" ht="13.5">
      <c r="A4" s="254" t="s">
        <v>172</v>
      </c>
      <c r="B4" s="254"/>
      <c r="C4" s="254"/>
      <c r="D4" s="254"/>
      <c r="E4" s="254"/>
      <c r="F4" s="254"/>
      <c r="G4" s="255" t="s">
        <v>173</v>
      </c>
      <c r="H4" s="256"/>
      <c r="I4" s="256"/>
      <c r="J4" s="256"/>
      <c r="K4" s="60"/>
      <c r="L4" s="61"/>
    </row>
    <row r="5" spans="1:12" ht="12.75">
      <c r="A5" s="254" t="s">
        <v>174</v>
      </c>
      <c r="B5" s="254"/>
      <c r="C5" s="254"/>
      <c r="D5" s="118"/>
      <c r="E5" s="118"/>
      <c r="F5" s="118"/>
      <c r="G5" s="63"/>
      <c r="H5" s="63"/>
      <c r="I5" s="63"/>
      <c r="J5" s="64"/>
      <c r="K5" s="58"/>
      <c r="L5" s="65"/>
    </row>
    <row r="6" spans="1:12" ht="12.75">
      <c r="A6" s="246" t="s">
        <v>175</v>
      </c>
      <c r="B6" s="247"/>
      <c r="C6" s="247"/>
      <c r="D6" s="247"/>
      <c r="E6" s="246" t="s">
        <v>176</v>
      </c>
      <c r="F6" s="246" t="s">
        <v>216</v>
      </c>
      <c r="G6" s="242" t="s">
        <v>227</v>
      </c>
      <c r="H6" s="242" t="s">
        <v>219</v>
      </c>
      <c r="I6" s="250" t="s">
        <v>177</v>
      </c>
      <c r="J6" s="251"/>
      <c r="K6" s="252"/>
      <c r="L6" s="242" t="s">
        <v>218</v>
      </c>
    </row>
    <row r="7" spans="1:12" ht="38.25">
      <c r="A7" s="248"/>
      <c r="B7" s="249"/>
      <c r="C7" s="249"/>
      <c r="D7" s="249"/>
      <c r="E7" s="248"/>
      <c r="F7" s="248"/>
      <c r="G7" s="243"/>
      <c r="H7" s="243"/>
      <c r="I7" s="66" t="s">
        <v>178</v>
      </c>
      <c r="J7" s="66" t="s">
        <v>179</v>
      </c>
      <c r="K7" s="66" t="s">
        <v>180</v>
      </c>
      <c r="L7" s="243"/>
    </row>
    <row r="8" spans="1:12" ht="12.75">
      <c r="A8" s="238" t="s">
        <v>181</v>
      </c>
      <c r="B8" s="239"/>
      <c r="C8" s="239"/>
      <c r="D8" s="239"/>
      <c r="E8" s="239"/>
      <c r="F8" s="240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38" t="s">
        <v>182</v>
      </c>
      <c r="B9" s="239"/>
      <c r="C9" s="239"/>
      <c r="D9" s="239"/>
      <c r="E9" s="239"/>
      <c r="F9" s="240"/>
      <c r="G9" s="68">
        <f>SUM(G10:G12)</f>
        <v>4843000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171</v>
      </c>
      <c r="B10" s="244" t="s">
        <v>183</v>
      </c>
      <c r="C10" s="245"/>
      <c r="D10" s="69" t="s">
        <v>184</v>
      </c>
      <c r="E10" s="69" t="s">
        <v>185</v>
      </c>
      <c r="F10" s="69" t="s">
        <v>186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171</v>
      </c>
      <c r="B11" s="244" t="s">
        <v>183</v>
      </c>
      <c r="C11" s="245"/>
      <c r="D11" s="69" t="s">
        <v>184</v>
      </c>
      <c r="E11" s="69" t="s">
        <v>187</v>
      </c>
      <c r="F11" s="69" t="s">
        <v>188</v>
      </c>
      <c r="G11" s="70">
        <v>210000</v>
      </c>
      <c r="H11" s="70"/>
      <c r="I11" s="70"/>
      <c r="J11" s="70"/>
      <c r="K11" s="70"/>
      <c r="L11" s="70">
        <f>G11+H11</f>
        <v>210000</v>
      </c>
    </row>
    <row r="12" spans="1:12" ht="12.75">
      <c r="A12" s="69"/>
      <c r="B12" s="244" t="s">
        <v>189</v>
      </c>
      <c r="C12" s="245"/>
      <c r="D12" s="69" t="s">
        <v>189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38" t="s">
        <v>190</v>
      </c>
      <c r="B13" s="239"/>
      <c r="C13" s="239"/>
      <c r="D13" s="239"/>
      <c r="E13" s="239"/>
      <c r="F13" s="240"/>
      <c r="G13" s="68">
        <f aca="true" t="shared" si="0" ref="G13:L13">SUM(G14:G35)</f>
        <v>4843000</v>
      </c>
      <c r="H13" s="68">
        <f t="shared" si="0"/>
        <v>0</v>
      </c>
      <c r="I13" s="68">
        <f t="shared" si="0"/>
        <v>-0.4000000000000057</v>
      </c>
      <c r="J13" s="68">
        <f t="shared" si="0"/>
        <v>0</v>
      </c>
      <c r="K13" s="68">
        <f t="shared" si="0"/>
        <v>0</v>
      </c>
      <c r="L13" s="68">
        <f t="shared" si="0"/>
        <v>4806834.6</v>
      </c>
    </row>
    <row r="14" spans="1:12" ht="12.75">
      <c r="A14" s="69" t="s">
        <v>171</v>
      </c>
      <c r="B14" s="69" t="s">
        <v>184</v>
      </c>
      <c r="C14" s="69" t="s">
        <v>191</v>
      </c>
      <c r="D14" s="69" t="s">
        <v>221</v>
      </c>
      <c r="E14" s="69" t="s">
        <v>193</v>
      </c>
      <c r="F14" s="69" t="s">
        <v>186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171</v>
      </c>
      <c r="B15" s="69" t="s">
        <v>184</v>
      </c>
      <c r="C15" s="69" t="s">
        <v>191</v>
      </c>
      <c r="D15" s="69" t="s">
        <v>221</v>
      </c>
      <c r="E15" s="69" t="s">
        <v>193</v>
      </c>
      <c r="F15" s="69" t="s">
        <v>188</v>
      </c>
      <c r="G15" s="70">
        <v>36870</v>
      </c>
      <c r="H15" s="70"/>
      <c r="I15" s="70"/>
      <c r="J15" s="70"/>
      <c r="K15" s="70"/>
      <c r="L15" s="70">
        <f aca="true" t="shared" si="1" ref="L15:L30">G15+H15</f>
        <v>36870</v>
      </c>
    </row>
    <row r="16" spans="1:12" ht="12.75">
      <c r="A16" s="69" t="s">
        <v>171</v>
      </c>
      <c r="B16" s="69" t="s">
        <v>184</v>
      </c>
      <c r="C16" s="69" t="s">
        <v>191</v>
      </c>
      <c r="D16" s="69" t="s">
        <v>222</v>
      </c>
      <c r="E16" s="69" t="s">
        <v>194</v>
      </c>
      <c r="F16" s="69" t="s">
        <v>186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171</v>
      </c>
      <c r="B17" s="69" t="s">
        <v>184</v>
      </c>
      <c r="C17" s="69" t="s">
        <v>191</v>
      </c>
      <c r="D17" s="69" t="s">
        <v>223</v>
      </c>
      <c r="E17" s="69" t="s">
        <v>195</v>
      </c>
      <c r="F17" s="69" t="s">
        <v>186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171</v>
      </c>
      <c r="B18" s="69" t="s">
        <v>184</v>
      </c>
      <c r="C18" s="69" t="s">
        <v>191</v>
      </c>
      <c r="D18" s="69" t="s">
        <v>223</v>
      </c>
      <c r="E18" s="69" t="s">
        <v>195</v>
      </c>
      <c r="F18" s="69" t="s">
        <v>188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171</v>
      </c>
      <c r="B19" s="69" t="s">
        <v>184</v>
      </c>
      <c r="C19" s="69" t="s">
        <v>191</v>
      </c>
      <c r="D19" s="69" t="s">
        <v>224</v>
      </c>
      <c r="E19" s="69" t="s">
        <v>196</v>
      </c>
      <c r="F19" s="69" t="s">
        <v>186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171</v>
      </c>
      <c r="B20" s="69" t="s">
        <v>184</v>
      </c>
      <c r="C20" s="69" t="s">
        <v>191</v>
      </c>
      <c r="D20" s="69" t="s">
        <v>224</v>
      </c>
      <c r="E20" s="69" t="s">
        <v>197</v>
      </c>
      <c r="F20" s="69" t="s">
        <v>186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171</v>
      </c>
      <c r="B21" s="69" t="s">
        <v>184</v>
      </c>
      <c r="C21" s="69" t="s">
        <v>191</v>
      </c>
      <c r="D21" s="69" t="s">
        <v>224</v>
      </c>
      <c r="E21" s="69" t="s">
        <v>198</v>
      </c>
      <c r="F21" s="69" t="s">
        <v>186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171</v>
      </c>
      <c r="B22" s="69" t="s">
        <v>184</v>
      </c>
      <c r="C22" s="69" t="s">
        <v>191</v>
      </c>
      <c r="D22" s="69" t="s">
        <v>224</v>
      </c>
      <c r="E22" s="69" t="s">
        <v>198</v>
      </c>
      <c r="F22" s="69" t="s">
        <v>186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171</v>
      </c>
      <c r="B23" s="69" t="s">
        <v>184</v>
      </c>
      <c r="C23" s="69" t="s">
        <v>191</v>
      </c>
      <c r="D23" s="69" t="s">
        <v>224</v>
      </c>
      <c r="E23" s="69" t="s">
        <v>198</v>
      </c>
      <c r="F23" s="69" t="s">
        <v>188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171</v>
      </c>
      <c r="B24" s="69" t="s">
        <v>184</v>
      </c>
      <c r="C24" s="69" t="s">
        <v>191</v>
      </c>
      <c r="D24" s="69" t="s">
        <v>224</v>
      </c>
      <c r="E24" s="69" t="s">
        <v>199</v>
      </c>
      <c r="F24" s="69" t="s">
        <v>186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171</v>
      </c>
      <c r="B25" s="69" t="s">
        <v>184</v>
      </c>
      <c r="C25" s="69" t="s">
        <v>191</v>
      </c>
      <c r="D25" s="69" t="s">
        <v>224</v>
      </c>
      <c r="E25" s="69" t="s">
        <v>200</v>
      </c>
      <c r="F25" s="69" t="s">
        <v>186</v>
      </c>
      <c r="G25" s="77">
        <v>108901.38</v>
      </c>
      <c r="H25" s="70"/>
      <c r="I25" s="70"/>
      <c r="J25" s="70"/>
      <c r="K25" s="70"/>
      <c r="L25" s="70">
        <f>G25+H25</f>
        <v>108901.38</v>
      </c>
    </row>
    <row r="26" spans="1:12" ht="12.75">
      <c r="A26" s="69" t="s">
        <v>171</v>
      </c>
      <c r="B26" s="69" t="s">
        <v>184</v>
      </c>
      <c r="C26" s="69" t="s">
        <v>191</v>
      </c>
      <c r="D26" s="69" t="s">
        <v>224</v>
      </c>
      <c r="E26" s="69" t="s">
        <v>201</v>
      </c>
      <c r="F26" s="69" t="s">
        <v>186</v>
      </c>
      <c r="G26" s="70">
        <v>183622</v>
      </c>
      <c r="H26" s="70"/>
      <c r="I26" s="70"/>
      <c r="J26" s="70"/>
      <c r="K26" s="70"/>
      <c r="L26" s="70">
        <f t="shared" si="1"/>
        <v>183622</v>
      </c>
    </row>
    <row r="27" spans="1:12" ht="12.75">
      <c r="A27" s="69" t="s">
        <v>171</v>
      </c>
      <c r="B27" s="69" t="s">
        <v>184</v>
      </c>
      <c r="C27" s="69" t="s">
        <v>191</v>
      </c>
      <c r="D27" s="69" t="s">
        <v>225</v>
      </c>
      <c r="E27" s="69" t="s">
        <v>201</v>
      </c>
      <c r="F27" s="69" t="s">
        <v>186</v>
      </c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171</v>
      </c>
      <c r="B28" s="69" t="s">
        <v>184</v>
      </c>
      <c r="C28" s="69" t="s">
        <v>191</v>
      </c>
      <c r="D28" s="69" t="s">
        <v>248</v>
      </c>
      <c r="E28" s="69" t="s">
        <v>201</v>
      </c>
      <c r="F28" s="69" t="s">
        <v>186</v>
      </c>
      <c r="G28" s="70"/>
      <c r="H28" s="70">
        <v>158.4</v>
      </c>
      <c r="I28" s="70">
        <v>158</v>
      </c>
      <c r="J28" s="70"/>
      <c r="K28" s="70"/>
      <c r="L28" s="70"/>
    </row>
    <row r="29" spans="1:12" ht="12.75">
      <c r="A29" s="69" t="s">
        <v>171</v>
      </c>
      <c r="B29" s="69" t="s">
        <v>184</v>
      </c>
      <c r="C29" s="69" t="s">
        <v>191</v>
      </c>
      <c r="D29" s="69" t="s">
        <v>226</v>
      </c>
      <c r="E29" s="69" t="s">
        <v>201</v>
      </c>
      <c r="F29" s="69" t="s">
        <v>186</v>
      </c>
      <c r="G29" s="70">
        <v>11500</v>
      </c>
      <c r="H29" s="70"/>
      <c r="I29" s="70"/>
      <c r="J29" s="70"/>
      <c r="K29" s="70"/>
      <c r="L29" s="70">
        <f t="shared" si="1"/>
        <v>11500</v>
      </c>
    </row>
    <row r="30" spans="1:12" ht="12.75">
      <c r="A30" s="69" t="s">
        <v>171</v>
      </c>
      <c r="B30" s="69" t="s">
        <v>184</v>
      </c>
      <c r="C30" s="69" t="s">
        <v>191</v>
      </c>
      <c r="D30" s="69" t="s">
        <v>224</v>
      </c>
      <c r="E30" s="69" t="s">
        <v>202</v>
      </c>
      <c r="F30" s="69" t="s">
        <v>186</v>
      </c>
      <c r="G30" s="70">
        <v>99800</v>
      </c>
      <c r="H30" s="70"/>
      <c r="I30" s="70"/>
      <c r="J30" s="70"/>
      <c r="K30" s="70"/>
      <c r="L30" s="70">
        <f t="shared" si="1"/>
        <v>99800</v>
      </c>
    </row>
    <row r="31" spans="1:12" ht="12.75">
      <c r="A31" s="69" t="s">
        <v>171</v>
      </c>
      <c r="B31" s="69" t="s">
        <v>184</v>
      </c>
      <c r="C31" s="69" t="s">
        <v>191</v>
      </c>
      <c r="D31" s="69" t="s">
        <v>224</v>
      </c>
      <c r="E31" s="69" t="s">
        <v>202</v>
      </c>
      <c r="F31" s="69" t="s">
        <v>188</v>
      </c>
      <c r="G31" s="70">
        <v>36993</v>
      </c>
      <c r="H31" s="70"/>
      <c r="I31" s="70"/>
      <c r="J31" s="70"/>
      <c r="K31" s="70"/>
      <c r="L31" s="70">
        <f>G31+H31</f>
        <v>36993</v>
      </c>
    </row>
    <row r="32" spans="1:12" ht="12.75">
      <c r="A32" s="69" t="s">
        <v>171</v>
      </c>
      <c r="B32" s="69" t="s">
        <v>184</v>
      </c>
      <c r="C32" s="69" t="s">
        <v>191</v>
      </c>
      <c r="D32" s="69" t="s">
        <v>224</v>
      </c>
      <c r="E32" s="69" t="s">
        <v>203</v>
      </c>
      <c r="F32" s="69" t="s">
        <v>188</v>
      </c>
      <c r="G32" s="70">
        <v>36007</v>
      </c>
      <c r="H32" s="70"/>
      <c r="I32" s="70"/>
      <c r="J32" s="70"/>
      <c r="K32" s="70"/>
      <c r="L32" s="70">
        <f>H32</f>
        <v>0</v>
      </c>
    </row>
    <row r="33" spans="1:12" ht="12.75">
      <c r="A33" s="69" t="s">
        <v>171</v>
      </c>
      <c r="B33" s="69" t="s">
        <v>184</v>
      </c>
      <c r="C33" s="69" t="s">
        <v>191</v>
      </c>
      <c r="D33" s="69" t="s">
        <v>224</v>
      </c>
      <c r="E33" s="69" t="s">
        <v>203</v>
      </c>
      <c r="F33" s="69" t="s">
        <v>188</v>
      </c>
      <c r="G33" s="70">
        <v>50000</v>
      </c>
      <c r="H33" s="70"/>
      <c r="I33" s="70"/>
      <c r="J33" s="70"/>
      <c r="K33" s="70"/>
      <c r="L33" s="70">
        <v>50000</v>
      </c>
    </row>
    <row r="34" spans="1:12" ht="12.75">
      <c r="A34" s="69" t="s">
        <v>171</v>
      </c>
      <c r="B34" s="69" t="s">
        <v>184</v>
      </c>
      <c r="C34" s="69" t="s">
        <v>191</v>
      </c>
      <c r="D34" s="69" t="s">
        <v>224</v>
      </c>
      <c r="E34" s="69" t="s">
        <v>203</v>
      </c>
      <c r="F34" s="69" t="s">
        <v>186</v>
      </c>
      <c r="G34" s="70">
        <v>296000</v>
      </c>
      <c r="H34" s="70">
        <v>-158.4</v>
      </c>
      <c r="I34" s="70">
        <v>-158.4</v>
      </c>
      <c r="J34" s="70"/>
      <c r="K34" s="70"/>
      <c r="L34" s="70">
        <f>G34+H34</f>
        <v>295841.6</v>
      </c>
    </row>
    <row r="35" spans="1:12" ht="12.75">
      <c r="A35" s="69"/>
      <c r="B35" s="69"/>
      <c r="C35" s="69"/>
      <c r="D35" s="69"/>
      <c r="E35" s="69"/>
      <c r="F35" s="69"/>
      <c r="G35" s="70"/>
      <c r="H35" s="70"/>
      <c r="I35" s="70"/>
      <c r="J35" s="70"/>
      <c r="K35" s="70"/>
      <c r="L35" s="70"/>
    </row>
    <row r="36" spans="1:12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2.75">
      <c r="A37" s="241" t="s">
        <v>204</v>
      </c>
      <c r="B37" s="241"/>
      <c r="C37" s="241"/>
      <c r="D37" s="241"/>
      <c r="E37" s="241"/>
      <c r="F37" s="236"/>
      <c r="G37" s="236"/>
      <c r="H37" s="72"/>
      <c r="I37" s="236" t="s">
        <v>163</v>
      </c>
      <c r="J37" s="236"/>
      <c r="K37" s="73"/>
      <c r="L37" s="73"/>
    </row>
    <row r="38" spans="1:12" ht="12.75">
      <c r="A38" s="72"/>
      <c r="B38" s="72"/>
      <c r="C38" s="72"/>
      <c r="D38" s="72"/>
      <c r="E38" s="72"/>
      <c r="F38" s="71"/>
      <c r="G38" s="71" t="s">
        <v>13</v>
      </c>
      <c r="H38" s="72"/>
      <c r="I38" s="234" t="s">
        <v>14</v>
      </c>
      <c r="J38" s="234"/>
      <c r="K38" s="72"/>
      <c r="L38" s="72"/>
    </row>
    <row r="39" spans="1:12" ht="12.75">
      <c r="A39" s="235" t="s">
        <v>205</v>
      </c>
      <c r="B39" s="235"/>
      <c r="C39" s="235"/>
      <c r="D39" s="235"/>
      <c r="E39" s="235"/>
      <c r="F39" s="236"/>
      <c r="G39" s="236"/>
      <c r="H39" s="72"/>
      <c r="I39" s="236" t="s">
        <v>161</v>
      </c>
      <c r="J39" s="236"/>
      <c r="K39" s="72"/>
      <c r="L39" s="72"/>
    </row>
    <row r="40" spans="1:12" ht="12.75">
      <c r="A40" s="72"/>
      <c r="B40" s="72"/>
      <c r="C40" s="72"/>
      <c r="D40" s="72"/>
      <c r="E40" s="72"/>
      <c r="F40" s="71"/>
      <c r="G40" s="71" t="s">
        <v>13</v>
      </c>
      <c r="H40" s="72"/>
      <c r="I40" s="234" t="s">
        <v>14</v>
      </c>
      <c r="J40" s="234"/>
      <c r="K40" s="72"/>
      <c r="L40" s="72"/>
    </row>
    <row r="41" spans="1:12" ht="12.75">
      <c r="A41" s="235" t="s">
        <v>206</v>
      </c>
      <c r="B41" s="235"/>
      <c r="C41" s="235"/>
      <c r="D41" s="235"/>
      <c r="E41" s="235"/>
      <c r="F41" s="236"/>
      <c r="G41" s="236"/>
      <c r="H41" s="72"/>
      <c r="I41" s="236"/>
      <c r="J41" s="236"/>
      <c r="K41" s="72"/>
      <c r="L41" s="72"/>
    </row>
    <row r="42" spans="1:12" ht="12.75">
      <c r="A42" s="72"/>
      <c r="B42" s="72"/>
      <c r="C42" s="72"/>
      <c r="D42" s="72"/>
      <c r="E42" s="72"/>
      <c r="F42" s="71"/>
      <c r="G42" s="71" t="s">
        <v>13</v>
      </c>
      <c r="H42" s="72"/>
      <c r="I42" s="234" t="s">
        <v>14</v>
      </c>
      <c r="J42" s="234"/>
      <c r="K42" s="72"/>
      <c r="L42" s="72"/>
    </row>
    <row r="43" spans="1:12" ht="12.75">
      <c r="A43" s="237" t="s">
        <v>250</v>
      </c>
      <c r="B43" s="237"/>
      <c r="C43" s="237"/>
      <c r="D43" s="237"/>
      <c r="E43" s="237"/>
      <c r="F43" s="72"/>
      <c r="G43" s="72"/>
      <c r="H43" s="72"/>
      <c r="I43" s="72"/>
      <c r="J43" s="72"/>
      <c r="K43" s="72"/>
      <c r="L43" s="72"/>
    </row>
  </sheetData>
  <sheetProtection/>
  <mergeCells count="32">
    <mergeCell ref="I40:J40"/>
    <mergeCell ref="A41:E41"/>
    <mergeCell ref="F41:G41"/>
    <mergeCell ref="I41:J41"/>
    <mergeCell ref="I42:J42"/>
    <mergeCell ref="A43:E43"/>
    <mergeCell ref="A13:F13"/>
    <mergeCell ref="A37:E37"/>
    <mergeCell ref="F37:G37"/>
    <mergeCell ref="I37:J37"/>
    <mergeCell ref="I38:J38"/>
    <mergeCell ref="A39:E39"/>
    <mergeCell ref="F39:G39"/>
    <mergeCell ref="I39:J39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4">
      <selection activeCell="H27" sqref="H27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53" t="s">
        <v>245</v>
      </c>
      <c r="B1" s="253"/>
      <c r="C1" s="253"/>
      <c r="D1" s="253"/>
      <c r="E1" s="253"/>
      <c r="F1" s="253"/>
      <c r="G1" s="253"/>
      <c r="H1" s="253"/>
      <c r="I1" s="253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246</v>
      </c>
    </row>
    <row r="3" spans="1:12" ht="35.25" customHeight="1">
      <c r="A3" s="254" t="s">
        <v>169</v>
      </c>
      <c r="B3" s="254"/>
      <c r="C3" s="254"/>
      <c r="D3" s="254"/>
      <c r="E3" s="254"/>
      <c r="F3" s="254"/>
      <c r="G3" s="255" t="s">
        <v>160</v>
      </c>
      <c r="H3" s="256"/>
      <c r="I3" s="256"/>
      <c r="J3" s="256"/>
      <c r="K3" s="58" t="s">
        <v>170</v>
      </c>
      <c r="L3" s="59" t="s">
        <v>171</v>
      </c>
    </row>
    <row r="4" spans="1:12" ht="13.5">
      <c r="A4" s="254" t="s">
        <v>172</v>
      </c>
      <c r="B4" s="254"/>
      <c r="C4" s="254"/>
      <c r="D4" s="254"/>
      <c r="E4" s="254"/>
      <c r="F4" s="254"/>
      <c r="G4" s="255" t="s">
        <v>173</v>
      </c>
      <c r="H4" s="256"/>
      <c r="I4" s="256"/>
      <c r="J4" s="256"/>
      <c r="K4" s="60"/>
      <c r="L4" s="61"/>
    </row>
    <row r="5" spans="1:12" ht="12.75">
      <c r="A5" s="254" t="s">
        <v>174</v>
      </c>
      <c r="B5" s="254"/>
      <c r="C5" s="254"/>
      <c r="D5" s="117"/>
      <c r="E5" s="117"/>
      <c r="F5" s="117"/>
      <c r="G5" s="63"/>
      <c r="H5" s="63"/>
      <c r="I5" s="63"/>
      <c r="J5" s="64"/>
      <c r="K5" s="58"/>
      <c r="L5" s="65"/>
    </row>
    <row r="6" spans="1:12" ht="12.75">
      <c r="A6" s="246" t="s">
        <v>175</v>
      </c>
      <c r="B6" s="247"/>
      <c r="C6" s="247"/>
      <c r="D6" s="247"/>
      <c r="E6" s="246" t="s">
        <v>176</v>
      </c>
      <c r="F6" s="246" t="s">
        <v>216</v>
      </c>
      <c r="G6" s="242" t="s">
        <v>227</v>
      </c>
      <c r="H6" s="242" t="s">
        <v>219</v>
      </c>
      <c r="I6" s="250" t="s">
        <v>177</v>
      </c>
      <c r="J6" s="251"/>
      <c r="K6" s="252"/>
      <c r="L6" s="242" t="s">
        <v>218</v>
      </c>
    </row>
    <row r="7" spans="1:12" ht="38.25">
      <c r="A7" s="248"/>
      <c r="B7" s="249"/>
      <c r="C7" s="249"/>
      <c r="D7" s="249"/>
      <c r="E7" s="248"/>
      <c r="F7" s="248"/>
      <c r="G7" s="243"/>
      <c r="H7" s="243"/>
      <c r="I7" s="66" t="s">
        <v>178</v>
      </c>
      <c r="J7" s="66" t="s">
        <v>179</v>
      </c>
      <c r="K7" s="66" t="s">
        <v>180</v>
      </c>
      <c r="L7" s="243"/>
    </row>
    <row r="8" spans="1:12" ht="12.75">
      <c r="A8" s="238" t="s">
        <v>181</v>
      </c>
      <c r="B8" s="239"/>
      <c r="C8" s="239"/>
      <c r="D8" s="239"/>
      <c r="E8" s="239"/>
      <c r="F8" s="240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38" t="s">
        <v>182</v>
      </c>
      <c r="B9" s="239"/>
      <c r="C9" s="239"/>
      <c r="D9" s="239"/>
      <c r="E9" s="239"/>
      <c r="F9" s="240"/>
      <c r="G9" s="68">
        <f>SUM(G10:G12)</f>
        <v>4793000</v>
      </c>
      <c r="H9" s="68">
        <f>SUM(H10:H12)</f>
        <v>50000</v>
      </c>
      <c r="I9" s="68">
        <f>SUM(I10:I12)</f>
        <v>50000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171</v>
      </c>
      <c r="B10" s="244" t="s">
        <v>183</v>
      </c>
      <c r="C10" s="245"/>
      <c r="D10" s="69" t="s">
        <v>184</v>
      </c>
      <c r="E10" s="69" t="s">
        <v>185</v>
      </c>
      <c r="F10" s="69" t="s">
        <v>186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171</v>
      </c>
      <c r="B11" s="244" t="s">
        <v>183</v>
      </c>
      <c r="C11" s="245"/>
      <c r="D11" s="69" t="s">
        <v>184</v>
      </c>
      <c r="E11" s="69" t="s">
        <v>187</v>
      </c>
      <c r="F11" s="69" t="s">
        <v>188</v>
      </c>
      <c r="G11" s="70">
        <f>100000+60000</f>
        <v>160000</v>
      </c>
      <c r="H11" s="70">
        <v>50000</v>
      </c>
      <c r="I11" s="70">
        <v>50000</v>
      </c>
      <c r="J11" s="70"/>
      <c r="K11" s="70"/>
      <c r="L11" s="70">
        <f>G11+H11</f>
        <v>210000</v>
      </c>
    </row>
    <row r="12" spans="1:12" ht="12.75">
      <c r="A12" s="69"/>
      <c r="B12" s="244" t="s">
        <v>189</v>
      </c>
      <c r="C12" s="245"/>
      <c r="D12" s="69" t="s">
        <v>189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38" t="s">
        <v>190</v>
      </c>
      <c r="B13" s="239"/>
      <c r="C13" s="239"/>
      <c r="D13" s="239"/>
      <c r="E13" s="239"/>
      <c r="F13" s="240"/>
      <c r="G13" s="68">
        <f aca="true" t="shared" si="0" ref="G13:L13">SUM(G14:G34)</f>
        <v>4793000</v>
      </c>
      <c r="H13" s="68">
        <f t="shared" si="0"/>
        <v>50000</v>
      </c>
      <c r="I13" s="68">
        <f t="shared" si="0"/>
        <v>50000</v>
      </c>
      <c r="J13" s="68">
        <f t="shared" si="0"/>
        <v>0</v>
      </c>
      <c r="K13" s="68">
        <f t="shared" si="0"/>
        <v>0</v>
      </c>
      <c r="L13" s="68">
        <f t="shared" si="0"/>
        <v>4843000</v>
      </c>
    </row>
    <row r="14" spans="1:12" ht="12.75">
      <c r="A14" s="69" t="s">
        <v>171</v>
      </c>
      <c r="B14" s="69" t="s">
        <v>184</v>
      </c>
      <c r="C14" s="69" t="s">
        <v>191</v>
      </c>
      <c r="D14" s="69" t="s">
        <v>221</v>
      </c>
      <c r="E14" s="69" t="s">
        <v>193</v>
      </c>
      <c r="F14" s="69" t="s">
        <v>186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171</v>
      </c>
      <c r="B15" s="69" t="s">
        <v>184</v>
      </c>
      <c r="C15" s="69" t="s">
        <v>191</v>
      </c>
      <c r="D15" s="69" t="s">
        <v>221</v>
      </c>
      <c r="E15" s="69" t="s">
        <v>193</v>
      </c>
      <c r="F15" s="69" t="s">
        <v>188</v>
      </c>
      <c r="G15" s="70">
        <v>36870</v>
      </c>
      <c r="H15" s="70"/>
      <c r="I15" s="70"/>
      <c r="J15" s="70"/>
      <c r="K15" s="70"/>
      <c r="L15" s="70">
        <f aca="true" t="shared" si="1" ref="L15:L29">G15+H15</f>
        <v>36870</v>
      </c>
    </row>
    <row r="16" spans="1:12" ht="12.75">
      <c r="A16" s="69" t="s">
        <v>171</v>
      </c>
      <c r="B16" s="69" t="s">
        <v>184</v>
      </c>
      <c r="C16" s="69" t="s">
        <v>191</v>
      </c>
      <c r="D16" s="69" t="s">
        <v>222</v>
      </c>
      <c r="E16" s="69" t="s">
        <v>194</v>
      </c>
      <c r="F16" s="69" t="s">
        <v>186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171</v>
      </c>
      <c r="B17" s="69" t="s">
        <v>184</v>
      </c>
      <c r="C17" s="69" t="s">
        <v>191</v>
      </c>
      <c r="D17" s="69" t="s">
        <v>223</v>
      </c>
      <c r="E17" s="69" t="s">
        <v>195</v>
      </c>
      <c r="F17" s="69" t="s">
        <v>186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171</v>
      </c>
      <c r="B18" s="69" t="s">
        <v>184</v>
      </c>
      <c r="C18" s="69" t="s">
        <v>191</v>
      </c>
      <c r="D18" s="69" t="s">
        <v>223</v>
      </c>
      <c r="E18" s="69" t="s">
        <v>195</v>
      </c>
      <c r="F18" s="69" t="s">
        <v>188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171</v>
      </c>
      <c r="B19" s="69" t="s">
        <v>184</v>
      </c>
      <c r="C19" s="69" t="s">
        <v>191</v>
      </c>
      <c r="D19" s="69" t="s">
        <v>224</v>
      </c>
      <c r="E19" s="69" t="s">
        <v>196</v>
      </c>
      <c r="F19" s="69" t="s">
        <v>186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171</v>
      </c>
      <c r="B20" s="69" t="s">
        <v>184</v>
      </c>
      <c r="C20" s="69" t="s">
        <v>191</v>
      </c>
      <c r="D20" s="69" t="s">
        <v>224</v>
      </c>
      <c r="E20" s="69" t="s">
        <v>197</v>
      </c>
      <c r="F20" s="69" t="s">
        <v>186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171</v>
      </c>
      <c r="B21" s="69" t="s">
        <v>184</v>
      </c>
      <c r="C21" s="69" t="s">
        <v>191</v>
      </c>
      <c r="D21" s="69" t="s">
        <v>224</v>
      </c>
      <c r="E21" s="69" t="s">
        <v>198</v>
      </c>
      <c r="F21" s="69" t="s">
        <v>186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171</v>
      </c>
      <c r="B22" s="69" t="s">
        <v>184</v>
      </c>
      <c r="C22" s="69" t="s">
        <v>191</v>
      </c>
      <c r="D22" s="69" t="s">
        <v>224</v>
      </c>
      <c r="E22" s="69" t="s">
        <v>198</v>
      </c>
      <c r="F22" s="69" t="s">
        <v>186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171</v>
      </c>
      <c r="B23" s="69" t="s">
        <v>184</v>
      </c>
      <c r="C23" s="69" t="s">
        <v>191</v>
      </c>
      <c r="D23" s="69" t="s">
        <v>224</v>
      </c>
      <c r="E23" s="69" t="s">
        <v>198</v>
      </c>
      <c r="F23" s="69" t="s">
        <v>188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171</v>
      </c>
      <c r="B24" s="69" t="s">
        <v>184</v>
      </c>
      <c r="C24" s="69" t="s">
        <v>191</v>
      </c>
      <c r="D24" s="69" t="s">
        <v>224</v>
      </c>
      <c r="E24" s="69" t="s">
        <v>199</v>
      </c>
      <c r="F24" s="69" t="s">
        <v>186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171</v>
      </c>
      <c r="B25" s="69" t="s">
        <v>184</v>
      </c>
      <c r="C25" s="69" t="s">
        <v>191</v>
      </c>
      <c r="D25" s="69" t="s">
        <v>224</v>
      </c>
      <c r="E25" s="69" t="s">
        <v>200</v>
      </c>
      <c r="F25" s="69" t="s">
        <v>186</v>
      </c>
      <c r="G25" s="77">
        <v>143901.38</v>
      </c>
      <c r="H25" s="70">
        <v>-35000</v>
      </c>
      <c r="I25" s="70">
        <v>-35000</v>
      </c>
      <c r="J25" s="70"/>
      <c r="K25" s="70"/>
      <c r="L25" s="70">
        <f>G25+H25</f>
        <v>108901.38</v>
      </c>
    </row>
    <row r="26" spans="1:12" ht="12.75">
      <c r="A26" s="69" t="s">
        <v>171</v>
      </c>
      <c r="B26" s="69" t="s">
        <v>184</v>
      </c>
      <c r="C26" s="69" t="s">
        <v>191</v>
      </c>
      <c r="D26" s="69" t="s">
        <v>224</v>
      </c>
      <c r="E26" s="69" t="s">
        <v>201</v>
      </c>
      <c r="F26" s="69" t="s">
        <v>186</v>
      </c>
      <c r="G26" s="70">
        <v>183622</v>
      </c>
      <c r="H26" s="70"/>
      <c r="I26" s="70"/>
      <c r="J26" s="70"/>
      <c r="K26" s="70"/>
      <c r="L26" s="70">
        <f t="shared" si="1"/>
        <v>183622</v>
      </c>
    </row>
    <row r="27" spans="1:12" ht="12.75">
      <c r="A27" s="69" t="s">
        <v>171</v>
      </c>
      <c r="B27" s="69" t="s">
        <v>184</v>
      </c>
      <c r="C27" s="69" t="s">
        <v>191</v>
      </c>
      <c r="D27" s="69" t="s">
        <v>225</v>
      </c>
      <c r="E27" s="69" t="s">
        <v>201</v>
      </c>
      <c r="F27" s="69"/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171</v>
      </c>
      <c r="B28" s="69" t="s">
        <v>184</v>
      </c>
      <c r="C28" s="69" t="s">
        <v>191</v>
      </c>
      <c r="D28" s="69" t="s">
        <v>226</v>
      </c>
      <c r="E28" s="69" t="s">
        <v>201</v>
      </c>
      <c r="F28" s="69"/>
      <c r="G28" s="70">
        <v>11500</v>
      </c>
      <c r="H28" s="70"/>
      <c r="I28" s="70"/>
      <c r="J28" s="70"/>
      <c r="K28" s="70"/>
      <c r="L28" s="70">
        <f t="shared" si="1"/>
        <v>11500</v>
      </c>
    </row>
    <row r="29" spans="1:12" ht="12.75">
      <c r="A29" s="69" t="s">
        <v>171</v>
      </c>
      <c r="B29" s="69" t="s">
        <v>184</v>
      </c>
      <c r="C29" s="69" t="s">
        <v>191</v>
      </c>
      <c r="D29" s="69" t="s">
        <v>224</v>
      </c>
      <c r="E29" s="69" t="s">
        <v>202</v>
      </c>
      <c r="F29" s="69" t="s">
        <v>186</v>
      </c>
      <c r="G29" s="70">
        <v>99800</v>
      </c>
      <c r="H29" s="70"/>
      <c r="I29" s="70"/>
      <c r="J29" s="70"/>
      <c r="K29" s="70"/>
      <c r="L29" s="70">
        <f t="shared" si="1"/>
        <v>99800</v>
      </c>
    </row>
    <row r="30" spans="1:12" ht="12.75">
      <c r="A30" s="69" t="s">
        <v>171</v>
      </c>
      <c r="B30" s="69" t="s">
        <v>184</v>
      </c>
      <c r="C30" s="69" t="s">
        <v>191</v>
      </c>
      <c r="D30" s="69" t="s">
        <v>224</v>
      </c>
      <c r="E30" s="69" t="s">
        <v>202</v>
      </c>
      <c r="F30" s="69" t="s">
        <v>188</v>
      </c>
      <c r="G30" s="70">
        <v>73000</v>
      </c>
      <c r="H30" s="70">
        <v>-36007</v>
      </c>
      <c r="I30" s="70">
        <v>-36007</v>
      </c>
      <c r="J30" s="70"/>
      <c r="K30" s="70"/>
      <c r="L30" s="70">
        <f>G30+H30</f>
        <v>36993</v>
      </c>
    </row>
    <row r="31" spans="1:12" ht="12.75">
      <c r="A31" s="69" t="s">
        <v>171</v>
      </c>
      <c r="B31" s="69" t="s">
        <v>184</v>
      </c>
      <c r="C31" s="69" t="s">
        <v>191</v>
      </c>
      <c r="D31" s="69" t="s">
        <v>224</v>
      </c>
      <c r="E31" s="69" t="s">
        <v>203</v>
      </c>
      <c r="F31" s="69" t="s">
        <v>188</v>
      </c>
      <c r="G31" s="70"/>
      <c r="H31" s="70">
        <v>36007</v>
      </c>
      <c r="I31" s="70">
        <v>36007</v>
      </c>
      <c r="J31" s="70"/>
      <c r="K31" s="70"/>
      <c r="L31" s="70">
        <f>H31</f>
        <v>36007</v>
      </c>
    </row>
    <row r="32" spans="1:12" ht="12.75">
      <c r="A32" s="69" t="s">
        <v>171</v>
      </c>
      <c r="B32" s="69" t="s">
        <v>184</v>
      </c>
      <c r="C32" s="69" t="s">
        <v>191</v>
      </c>
      <c r="D32" s="69" t="s">
        <v>224</v>
      </c>
      <c r="E32" s="69" t="s">
        <v>203</v>
      </c>
      <c r="F32" s="69" t="s">
        <v>188</v>
      </c>
      <c r="G32" s="70"/>
      <c r="H32" s="70">
        <v>50000</v>
      </c>
      <c r="I32" s="70">
        <v>50000</v>
      </c>
      <c r="J32" s="70"/>
      <c r="K32" s="70"/>
      <c r="L32" s="70">
        <v>50000</v>
      </c>
    </row>
    <row r="33" spans="1:12" ht="12.75">
      <c r="A33" s="69" t="s">
        <v>171</v>
      </c>
      <c r="B33" s="69" t="s">
        <v>184</v>
      </c>
      <c r="C33" s="69" t="s">
        <v>191</v>
      </c>
      <c r="D33" s="69" t="s">
        <v>224</v>
      </c>
      <c r="E33" s="69" t="s">
        <v>203</v>
      </c>
      <c r="F33" s="69" t="s">
        <v>186</v>
      </c>
      <c r="G33" s="70">
        <v>261000</v>
      </c>
      <c r="H33" s="70">
        <v>35000</v>
      </c>
      <c r="I33" s="70">
        <v>35000</v>
      </c>
      <c r="J33" s="70"/>
      <c r="K33" s="70"/>
      <c r="L33" s="70">
        <f>G33+H33</f>
        <v>296000</v>
      </c>
    </row>
    <row r="34" spans="1:12" ht="12.75">
      <c r="A34" s="69"/>
      <c r="B34" s="69"/>
      <c r="C34" s="69"/>
      <c r="D34" s="69"/>
      <c r="E34" s="69"/>
      <c r="F34" s="69"/>
      <c r="G34" s="70"/>
      <c r="H34" s="70"/>
      <c r="I34" s="70"/>
      <c r="J34" s="70"/>
      <c r="K34" s="70"/>
      <c r="L34" s="70"/>
    </row>
    <row r="35" spans="1:12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2.75">
      <c r="A36" s="241" t="s">
        <v>204</v>
      </c>
      <c r="B36" s="241"/>
      <c r="C36" s="241"/>
      <c r="D36" s="241"/>
      <c r="E36" s="241"/>
      <c r="F36" s="236"/>
      <c r="G36" s="236"/>
      <c r="H36" s="72"/>
      <c r="I36" s="236" t="s">
        <v>163</v>
      </c>
      <c r="J36" s="236"/>
      <c r="K36" s="73"/>
      <c r="L36" s="73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34" t="s">
        <v>14</v>
      </c>
      <c r="J37" s="234"/>
      <c r="K37" s="72"/>
      <c r="L37" s="72"/>
    </row>
    <row r="38" spans="1:12" ht="12.75">
      <c r="A38" s="235" t="s">
        <v>205</v>
      </c>
      <c r="B38" s="235"/>
      <c r="C38" s="235"/>
      <c r="D38" s="235"/>
      <c r="E38" s="235"/>
      <c r="F38" s="236"/>
      <c r="G38" s="236"/>
      <c r="H38" s="72"/>
      <c r="I38" s="236" t="s">
        <v>161</v>
      </c>
      <c r="J38" s="236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34" t="s">
        <v>14</v>
      </c>
      <c r="J39" s="234"/>
      <c r="K39" s="72"/>
      <c r="L39" s="72"/>
    </row>
    <row r="40" spans="1:12" ht="12.75">
      <c r="A40" s="235" t="s">
        <v>206</v>
      </c>
      <c r="B40" s="235"/>
      <c r="C40" s="235"/>
      <c r="D40" s="235"/>
      <c r="E40" s="235"/>
      <c r="F40" s="236"/>
      <c r="G40" s="236"/>
      <c r="H40" s="72"/>
      <c r="I40" s="236"/>
      <c r="J40" s="236"/>
      <c r="K40" s="72"/>
      <c r="L40" s="72"/>
    </row>
    <row r="41" spans="1:12" ht="12.75">
      <c r="A41" s="72"/>
      <c r="B41" s="72"/>
      <c r="C41" s="72"/>
      <c r="D41" s="72"/>
      <c r="E41" s="72"/>
      <c r="F41" s="71"/>
      <c r="G41" s="71" t="s">
        <v>13</v>
      </c>
      <c r="H41" s="72"/>
      <c r="I41" s="234" t="s">
        <v>14</v>
      </c>
      <c r="J41" s="234"/>
      <c r="K41" s="72"/>
      <c r="L41" s="72"/>
    </row>
    <row r="42" spans="1:12" ht="12.75">
      <c r="A42" s="237" t="s">
        <v>247</v>
      </c>
      <c r="B42" s="237"/>
      <c r="C42" s="237"/>
      <c r="D42" s="237"/>
      <c r="E42" s="237"/>
      <c r="F42" s="72"/>
      <c r="G42" s="72"/>
      <c r="H42" s="72"/>
      <c r="I42" s="72"/>
      <c r="J42" s="72"/>
      <c r="K42" s="72"/>
      <c r="L42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6:E36"/>
    <mergeCell ref="F36:G36"/>
    <mergeCell ref="I36:J36"/>
    <mergeCell ref="I37:J37"/>
    <mergeCell ref="A38:E38"/>
    <mergeCell ref="F38:G38"/>
    <mergeCell ref="I38:J38"/>
    <mergeCell ref="I39:J39"/>
    <mergeCell ref="A40:E40"/>
    <mergeCell ref="F40:G40"/>
    <mergeCell ref="I40:J40"/>
    <mergeCell ref="I41:J41"/>
    <mergeCell ref="A42:E4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J22" sqref="J22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53" t="s">
        <v>245</v>
      </c>
      <c r="B1" s="253"/>
      <c r="C1" s="253"/>
      <c r="D1" s="253"/>
      <c r="E1" s="253"/>
      <c r="F1" s="253"/>
      <c r="G1" s="253"/>
      <c r="H1" s="253"/>
      <c r="I1" s="253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246</v>
      </c>
    </row>
    <row r="3" spans="1:12" ht="35.25" customHeight="1">
      <c r="A3" s="254" t="s">
        <v>169</v>
      </c>
      <c r="B3" s="254"/>
      <c r="C3" s="254"/>
      <c r="D3" s="254"/>
      <c r="E3" s="254"/>
      <c r="F3" s="254"/>
      <c r="G3" s="255" t="s">
        <v>160</v>
      </c>
      <c r="H3" s="256"/>
      <c r="I3" s="256"/>
      <c r="J3" s="256"/>
      <c r="K3" s="58" t="s">
        <v>170</v>
      </c>
      <c r="L3" s="59" t="s">
        <v>171</v>
      </c>
    </row>
    <row r="4" spans="1:12" ht="13.5">
      <c r="A4" s="254" t="s">
        <v>172</v>
      </c>
      <c r="B4" s="254"/>
      <c r="C4" s="254"/>
      <c r="D4" s="254"/>
      <c r="E4" s="254"/>
      <c r="F4" s="254"/>
      <c r="G4" s="255" t="s">
        <v>173</v>
      </c>
      <c r="H4" s="256"/>
      <c r="I4" s="256"/>
      <c r="J4" s="256"/>
      <c r="K4" s="60"/>
      <c r="L4" s="61"/>
    </row>
    <row r="5" spans="1:12" ht="12.75">
      <c r="A5" s="254" t="s">
        <v>174</v>
      </c>
      <c r="B5" s="254"/>
      <c r="C5" s="254"/>
      <c r="D5" s="116"/>
      <c r="E5" s="116"/>
      <c r="F5" s="116"/>
      <c r="G5" s="63"/>
      <c r="H5" s="63"/>
      <c r="I5" s="63"/>
      <c r="J5" s="64"/>
      <c r="K5" s="58"/>
      <c r="L5" s="65"/>
    </row>
    <row r="6" spans="1:12" ht="12.75">
      <c r="A6" s="246" t="s">
        <v>175</v>
      </c>
      <c r="B6" s="247"/>
      <c r="C6" s="247"/>
      <c r="D6" s="247"/>
      <c r="E6" s="246" t="s">
        <v>176</v>
      </c>
      <c r="F6" s="246" t="s">
        <v>216</v>
      </c>
      <c r="G6" s="242" t="s">
        <v>227</v>
      </c>
      <c r="H6" s="242" t="s">
        <v>219</v>
      </c>
      <c r="I6" s="250" t="s">
        <v>177</v>
      </c>
      <c r="J6" s="251"/>
      <c r="K6" s="252"/>
      <c r="L6" s="242" t="s">
        <v>218</v>
      </c>
    </row>
    <row r="7" spans="1:12" ht="38.25">
      <c r="A7" s="248"/>
      <c r="B7" s="249"/>
      <c r="C7" s="249"/>
      <c r="D7" s="249"/>
      <c r="E7" s="248"/>
      <c r="F7" s="248"/>
      <c r="G7" s="243"/>
      <c r="H7" s="243"/>
      <c r="I7" s="66" t="s">
        <v>178</v>
      </c>
      <c r="J7" s="66" t="s">
        <v>179</v>
      </c>
      <c r="K7" s="66" t="s">
        <v>180</v>
      </c>
      <c r="L7" s="243"/>
    </row>
    <row r="8" spans="1:12" ht="12.75">
      <c r="A8" s="238" t="s">
        <v>181</v>
      </c>
      <c r="B8" s="239"/>
      <c r="C8" s="239"/>
      <c r="D8" s="239"/>
      <c r="E8" s="239"/>
      <c r="F8" s="240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38" t="s">
        <v>182</v>
      </c>
      <c r="B9" s="239"/>
      <c r="C9" s="239"/>
      <c r="D9" s="239"/>
      <c r="E9" s="239"/>
      <c r="F9" s="240"/>
      <c r="G9" s="68">
        <f>SUM(G10:G12)</f>
        <v>4793000</v>
      </c>
      <c r="H9" s="68">
        <f>SUM(H10:H12)</f>
        <v>50000</v>
      </c>
      <c r="I9" s="68">
        <f>SUM(I10:I12)</f>
        <v>50000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171</v>
      </c>
      <c r="B10" s="244" t="s">
        <v>183</v>
      </c>
      <c r="C10" s="245"/>
      <c r="D10" s="69" t="s">
        <v>184</v>
      </c>
      <c r="E10" s="69" t="s">
        <v>185</v>
      </c>
      <c r="F10" s="69" t="s">
        <v>186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171</v>
      </c>
      <c r="B11" s="244" t="s">
        <v>183</v>
      </c>
      <c r="C11" s="245"/>
      <c r="D11" s="69" t="s">
        <v>184</v>
      </c>
      <c r="E11" s="69" t="s">
        <v>187</v>
      </c>
      <c r="F11" s="69" t="s">
        <v>188</v>
      </c>
      <c r="G11" s="70">
        <f>100000+60000</f>
        <v>160000</v>
      </c>
      <c r="H11" s="70">
        <v>50000</v>
      </c>
      <c r="I11" s="70">
        <v>50000</v>
      </c>
      <c r="J11" s="70"/>
      <c r="K11" s="70"/>
      <c r="L11" s="70">
        <f>G11+H11</f>
        <v>210000</v>
      </c>
    </row>
    <row r="12" spans="1:12" ht="12.75">
      <c r="A12" s="69"/>
      <c r="B12" s="244" t="s">
        <v>189</v>
      </c>
      <c r="C12" s="245"/>
      <c r="D12" s="69" t="s">
        <v>189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38" t="s">
        <v>190</v>
      </c>
      <c r="B13" s="239"/>
      <c r="C13" s="239"/>
      <c r="D13" s="239"/>
      <c r="E13" s="239"/>
      <c r="F13" s="240"/>
      <c r="G13" s="68">
        <f aca="true" t="shared" si="0" ref="G13:L13">SUM(G14:G34)</f>
        <v>4793000</v>
      </c>
      <c r="H13" s="68">
        <f t="shared" si="0"/>
        <v>50000</v>
      </c>
      <c r="I13" s="68">
        <f t="shared" si="0"/>
        <v>50000</v>
      </c>
      <c r="J13" s="68">
        <f t="shared" si="0"/>
        <v>0</v>
      </c>
      <c r="K13" s="68">
        <f t="shared" si="0"/>
        <v>0</v>
      </c>
      <c r="L13" s="68">
        <f t="shared" si="0"/>
        <v>4843000</v>
      </c>
    </row>
    <row r="14" spans="1:12" ht="12.75">
      <c r="A14" s="69" t="s">
        <v>171</v>
      </c>
      <c r="B14" s="69" t="s">
        <v>184</v>
      </c>
      <c r="C14" s="69" t="s">
        <v>191</v>
      </c>
      <c r="D14" s="69" t="s">
        <v>221</v>
      </c>
      <c r="E14" s="69" t="s">
        <v>193</v>
      </c>
      <c r="F14" s="69" t="s">
        <v>186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171</v>
      </c>
      <c r="B15" s="69" t="s">
        <v>184</v>
      </c>
      <c r="C15" s="69" t="s">
        <v>191</v>
      </c>
      <c r="D15" s="69" t="s">
        <v>221</v>
      </c>
      <c r="E15" s="69" t="s">
        <v>193</v>
      </c>
      <c r="F15" s="69" t="s">
        <v>188</v>
      </c>
      <c r="G15" s="70">
        <v>36870</v>
      </c>
      <c r="H15" s="70"/>
      <c r="I15" s="70"/>
      <c r="J15" s="70"/>
      <c r="K15" s="70"/>
      <c r="L15" s="70">
        <f aca="true" t="shared" si="1" ref="L15:L29">G15+H15</f>
        <v>36870</v>
      </c>
    </row>
    <row r="16" spans="1:12" ht="12.75">
      <c r="A16" s="69" t="s">
        <v>171</v>
      </c>
      <c r="B16" s="69" t="s">
        <v>184</v>
      </c>
      <c r="C16" s="69" t="s">
        <v>191</v>
      </c>
      <c r="D16" s="69" t="s">
        <v>222</v>
      </c>
      <c r="E16" s="69" t="s">
        <v>194</v>
      </c>
      <c r="F16" s="69" t="s">
        <v>186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171</v>
      </c>
      <c r="B17" s="69" t="s">
        <v>184</v>
      </c>
      <c r="C17" s="69" t="s">
        <v>191</v>
      </c>
      <c r="D17" s="69" t="s">
        <v>223</v>
      </c>
      <c r="E17" s="69" t="s">
        <v>195</v>
      </c>
      <c r="F17" s="69" t="s">
        <v>186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171</v>
      </c>
      <c r="B18" s="69" t="s">
        <v>184</v>
      </c>
      <c r="C18" s="69" t="s">
        <v>191</v>
      </c>
      <c r="D18" s="69" t="s">
        <v>223</v>
      </c>
      <c r="E18" s="69" t="s">
        <v>195</v>
      </c>
      <c r="F18" s="69" t="s">
        <v>188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171</v>
      </c>
      <c r="B19" s="69" t="s">
        <v>184</v>
      </c>
      <c r="C19" s="69" t="s">
        <v>191</v>
      </c>
      <c r="D19" s="69" t="s">
        <v>224</v>
      </c>
      <c r="E19" s="69" t="s">
        <v>196</v>
      </c>
      <c r="F19" s="69" t="s">
        <v>186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171</v>
      </c>
      <c r="B20" s="69" t="s">
        <v>184</v>
      </c>
      <c r="C20" s="69" t="s">
        <v>191</v>
      </c>
      <c r="D20" s="69" t="s">
        <v>224</v>
      </c>
      <c r="E20" s="69" t="s">
        <v>197</v>
      </c>
      <c r="F20" s="69" t="s">
        <v>186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171</v>
      </c>
      <c r="B21" s="69" t="s">
        <v>184</v>
      </c>
      <c r="C21" s="69" t="s">
        <v>191</v>
      </c>
      <c r="D21" s="69" t="s">
        <v>224</v>
      </c>
      <c r="E21" s="69" t="s">
        <v>198</v>
      </c>
      <c r="F21" s="69" t="s">
        <v>186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171</v>
      </c>
      <c r="B22" s="69" t="s">
        <v>184</v>
      </c>
      <c r="C22" s="69" t="s">
        <v>191</v>
      </c>
      <c r="D22" s="69" t="s">
        <v>224</v>
      </c>
      <c r="E22" s="69" t="s">
        <v>198</v>
      </c>
      <c r="F22" s="69" t="s">
        <v>186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171</v>
      </c>
      <c r="B23" s="69" t="s">
        <v>184</v>
      </c>
      <c r="C23" s="69" t="s">
        <v>191</v>
      </c>
      <c r="D23" s="69" t="s">
        <v>224</v>
      </c>
      <c r="E23" s="69" t="s">
        <v>198</v>
      </c>
      <c r="F23" s="69" t="s">
        <v>188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171</v>
      </c>
      <c r="B24" s="69" t="s">
        <v>184</v>
      </c>
      <c r="C24" s="69" t="s">
        <v>191</v>
      </c>
      <c r="D24" s="69" t="s">
        <v>224</v>
      </c>
      <c r="E24" s="69" t="s">
        <v>199</v>
      </c>
      <c r="F24" s="69" t="s">
        <v>186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171</v>
      </c>
      <c r="B25" s="69" t="s">
        <v>184</v>
      </c>
      <c r="C25" s="69" t="s">
        <v>191</v>
      </c>
      <c r="D25" s="69" t="s">
        <v>224</v>
      </c>
      <c r="E25" s="69" t="s">
        <v>200</v>
      </c>
      <c r="F25" s="69" t="s">
        <v>186</v>
      </c>
      <c r="G25" s="77">
        <v>143901.38</v>
      </c>
      <c r="H25" s="70">
        <v>-35000</v>
      </c>
      <c r="I25" s="70">
        <v>-35000</v>
      </c>
      <c r="J25" s="70"/>
      <c r="K25" s="70"/>
      <c r="L25" s="70">
        <f>G25+H25</f>
        <v>108901.38</v>
      </c>
    </row>
    <row r="26" spans="1:12" ht="12.75">
      <c r="A26" s="69" t="s">
        <v>171</v>
      </c>
      <c r="B26" s="69" t="s">
        <v>184</v>
      </c>
      <c r="C26" s="69" t="s">
        <v>191</v>
      </c>
      <c r="D26" s="69" t="s">
        <v>224</v>
      </c>
      <c r="E26" s="69" t="s">
        <v>201</v>
      </c>
      <c r="F26" s="69" t="s">
        <v>186</v>
      </c>
      <c r="G26" s="70">
        <v>183622</v>
      </c>
      <c r="H26" s="70"/>
      <c r="I26" s="70"/>
      <c r="J26" s="70"/>
      <c r="K26" s="70"/>
      <c r="L26" s="70">
        <f t="shared" si="1"/>
        <v>183622</v>
      </c>
    </row>
    <row r="27" spans="1:12" ht="12.75">
      <c r="A27" s="69" t="s">
        <v>171</v>
      </c>
      <c r="B27" s="69" t="s">
        <v>184</v>
      </c>
      <c r="C27" s="69" t="s">
        <v>191</v>
      </c>
      <c r="D27" s="69" t="s">
        <v>225</v>
      </c>
      <c r="E27" s="69" t="s">
        <v>201</v>
      </c>
      <c r="F27" s="69"/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171</v>
      </c>
      <c r="B28" s="69" t="s">
        <v>184</v>
      </c>
      <c r="C28" s="69" t="s">
        <v>191</v>
      </c>
      <c r="D28" s="69" t="s">
        <v>226</v>
      </c>
      <c r="E28" s="69" t="s">
        <v>201</v>
      </c>
      <c r="F28" s="69"/>
      <c r="G28" s="70">
        <v>11500</v>
      </c>
      <c r="H28" s="70"/>
      <c r="I28" s="70"/>
      <c r="J28" s="70"/>
      <c r="K28" s="70"/>
      <c r="L28" s="70">
        <f t="shared" si="1"/>
        <v>11500</v>
      </c>
    </row>
    <row r="29" spans="1:12" ht="12.75">
      <c r="A29" s="69" t="s">
        <v>171</v>
      </c>
      <c r="B29" s="69" t="s">
        <v>184</v>
      </c>
      <c r="C29" s="69" t="s">
        <v>191</v>
      </c>
      <c r="D29" s="69" t="s">
        <v>224</v>
      </c>
      <c r="E29" s="69" t="s">
        <v>202</v>
      </c>
      <c r="F29" s="69" t="s">
        <v>186</v>
      </c>
      <c r="G29" s="70">
        <v>99800</v>
      </c>
      <c r="H29" s="70"/>
      <c r="I29" s="70"/>
      <c r="J29" s="70"/>
      <c r="K29" s="70"/>
      <c r="L29" s="70">
        <f t="shared" si="1"/>
        <v>99800</v>
      </c>
    </row>
    <row r="30" spans="1:12" ht="12.75">
      <c r="A30" s="69" t="s">
        <v>171</v>
      </c>
      <c r="B30" s="69" t="s">
        <v>184</v>
      </c>
      <c r="C30" s="69" t="s">
        <v>191</v>
      </c>
      <c r="D30" s="69" t="s">
        <v>224</v>
      </c>
      <c r="E30" s="69" t="s">
        <v>202</v>
      </c>
      <c r="F30" s="69" t="s">
        <v>188</v>
      </c>
      <c r="G30" s="70">
        <v>73000</v>
      </c>
      <c r="H30" s="70">
        <v>-36007</v>
      </c>
      <c r="I30" s="70">
        <v>-36007</v>
      </c>
      <c r="J30" s="70"/>
      <c r="K30" s="70"/>
      <c r="L30" s="70">
        <f>G30+H30</f>
        <v>36993</v>
      </c>
    </row>
    <row r="31" spans="1:12" ht="12.75">
      <c r="A31" s="69" t="s">
        <v>171</v>
      </c>
      <c r="B31" s="69" t="s">
        <v>184</v>
      </c>
      <c r="C31" s="69" t="s">
        <v>191</v>
      </c>
      <c r="D31" s="69" t="s">
        <v>224</v>
      </c>
      <c r="E31" s="69" t="s">
        <v>203</v>
      </c>
      <c r="F31" s="69" t="s">
        <v>188</v>
      </c>
      <c r="G31" s="70"/>
      <c r="H31" s="70">
        <v>36007</v>
      </c>
      <c r="I31" s="70">
        <v>36007</v>
      </c>
      <c r="J31" s="70"/>
      <c r="K31" s="70"/>
      <c r="L31" s="70">
        <f>H31</f>
        <v>36007</v>
      </c>
    </row>
    <row r="32" spans="1:12" ht="12.75">
      <c r="A32" s="69" t="s">
        <v>171</v>
      </c>
      <c r="B32" s="69" t="s">
        <v>184</v>
      </c>
      <c r="C32" s="69" t="s">
        <v>191</v>
      </c>
      <c r="D32" s="69" t="s">
        <v>224</v>
      </c>
      <c r="E32" s="69" t="s">
        <v>203</v>
      </c>
      <c r="F32" s="69" t="s">
        <v>188</v>
      </c>
      <c r="G32" s="70"/>
      <c r="H32" s="70">
        <v>50000</v>
      </c>
      <c r="I32" s="70">
        <v>50000</v>
      </c>
      <c r="J32" s="70"/>
      <c r="K32" s="70"/>
      <c r="L32" s="70">
        <v>50000</v>
      </c>
    </row>
    <row r="33" spans="1:12" ht="12.75">
      <c r="A33" s="69" t="s">
        <v>171</v>
      </c>
      <c r="B33" s="69" t="s">
        <v>184</v>
      </c>
      <c r="C33" s="69" t="s">
        <v>191</v>
      </c>
      <c r="D33" s="69" t="s">
        <v>224</v>
      </c>
      <c r="E33" s="69" t="s">
        <v>203</v>
      </c>
      <c r="F33" s="69" t="s">
        <v>186</v>
      </c>
      <c r="G33" s="70">
        <v>261000</v>
      </c>
      <c r="H33" s="70">
        <v>35000</v>
      </c>
      <c r="I33" s="70">
        <v>35000</v>
      </c>
      <c r="J33" s="70"/>
      <c r="K33" s="70"/>
      <c r="L33" s="70">
        <f>G33+H33</f>
        <v>296000</v>
      </c>
    </row>
    <row r="34" spans="1:12" ht="12.75">
      <c r="A34" s="69"/>
      <c r="B34" s="69"/>
      <c r="C34" s="69"/>
      <c r="D34" s="69"/>
      <c r="E34" s="69"/>
      <c r="F34" s="69"/>
      <c r="G34" s="70"/>
      <c r="H34" s="70"/>
      <c r="I34" s="70"/>
      <c r="J34" s="70"/>
      <c r="K34" s="70"/>
      <c r="L34" s="70"/>
    </row>
    <row r="35" spans="1:12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2.75">
      <c r="A36" s="241" t="s">
        <v>204</v>
      </c>
      <c r="B36" s="241"/>
      <c r="C36" s="241"/>
      <c r="D36" s="241"/>
      <c r="E36" s="241"/>
      <c r="F36" s="236"/>
      <c r="G36" s="236"/>
      <c r="H36" s="72"/>
      <c r="I36" s="236" t="s">
        <v>163</v>
      </c>
      <c r="J36" s="236"/>
      <c r="K36" s="73"/>
      <c r="L36" s="73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34" t="s">
        <v>14</v>
      </c>
      <c r="J37" s="234"/>
      <c r="K37" s="72"/>
      <c r="L37" s="72"/>
    </row>
    <row r="38" spans="1:12" ht="12.75">
      <c r="A38" s="235" t="s">
        <v>205</v>
      </c>
      <c r="B38" s="235"/>
      <c r="C38" s="235"/>
      <c r="D38" s="235"/>
      <c r="E38" s="235"/>
      <c r="F38" s="236"/>
      <c r="G38" s="236"/>
      <c r="H38" s="72"/>
      <c r="I38" s="236" t="s">
        <v>161</v>
      </c>
      <c r="J38" s="236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34" t="s">
        <v>14</v>
      </c>
      <c r="J39" s="234"/>
      <c r="K39" s="72"/>
      <c r="L39" s="72"/>
    </row>
    <row r="40" spans="1:12" ht="12.75">
      <c r="A40" s="235" t="s">
        <v>206</v>
      </c>
      <c r="B40" s="235"/>
      <c r="C40" s="235"/>
      <c r="D40" s="235"/>
      <c r="E40" s="235"/>
      <c r="F40" s="236"/>
      <c r="G40" s="236"/>
      <c r="H40" s="72"/>
      <c r="I40" s="236"/>
      <c r="J40" s="236"/>
      <c r="K40" s="72"/>
      <c r="L40" s="72"/>
    </row>
    <row r="41" spans="1:12" ht="12.75">
      <c r="A41" s="72"/>
      <c r="B41" s="72"/>
      <c r="C41" s="72"/>
      <c r="D41" s="72"/>
      <c r="E41" s="72"/>
      <c r="F41" s="71"/>
      <c r="G41" s="71" t="s">
        <v>13</v>
      </c>
      <c r="H41" s="72"/>
      <c r="I41" s="234" t="s">
        <v>14</v>
      </c>
      <c r="J41" s="234"/>
      <c r="K41" s="72"/>
      <c r="L41" s="72"/>
    </row>
    <row r="42" spans="1:12" ht="12.75">
      <c r="A42" s="237" t="s">
        <v>247</v>
      </c>
      <c r="B42" s="237"/>
      <c r="C42" s="237"/>
      <c r="D42" s="237"/>
      <c r="E42" s="237"/>
      <c r="F42" s="72"/>
      <c r="G42" s="72"/>
      <c r="H42" s="72"/>
      <c r="I42" s="72"/>
      <c r="J42" s="72"/>
      <c r="K42" s="72"/>
      <c r="L42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6:E36"/>
    <mergeCell ref="F36:G36"/>
    <mergeCell ref="I36:J36"/>
    <mergeCell ref="I37:J37"/>
    <mergeCell ref="A38:E38"/>
    <mergeCell ref="F38:G38"/>
    <mergeCell ref="I38:J38"/>
    <mergeCell ref="I39:J39"/>
    <mergeCell ref="A40:E40"/>
    <mergeCell ref="F40:G40"/>
    <mergeCell ref="I40:J40"/>
    <mergeCell ref="I41:J41"/>
    <mergeCell ref="A42:E4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K7" sqref="K7"/>
    </sheetView>
  </sheetViews>
  <sheetFormatPr defaultColWidth="9.00390625" defaultRowHeight="12.75"/>
  <cols>
    <col min="7" max="7" width="11.375" style="0" customWidth="1"/>
    <col min="10" max="10" width="7.875" style="0" customWidth="1"/>
    <col min="11" max="11" width="7.25390625" style="0" customWidth="1"/>
    <col min="12" max="12" width="10.25390625" style="0" customWidth="1"/>
  </cols>
  <sheetData>
    <row r="1" spans="1:12" ht="15.75">
      <c r="A1" s="253" t="s">
        <v>245</v>
      </c>
      <c r="B1" s="253"/>
      <c r="C1" s="253"/>
      <c r="D1" s="253"/>
      <c r="E1" s="253"/>
      <c r="F1" s="253"/>
      <c r="G1" s="253"/>
      <c r="H1" s="253"/>
      <c r="I1" s="253"/>
      <c r="J1" s="53"/>
      <c r="K1" s="54"/>
      <c r="L1" s="55" t="s">
        <v>16</v>
      </c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243</v>
      </c>
    </row>
    <row r="3" spans="1:12" ht="35.25" customHeight="1">
      <c r="A3" s="254" t="s">
        <v>169</v>
      </c>
      <c r="B3" s="254"/>
      <c r="C3" s="254"/>
      <c r="D3" s="254"/>
      <c r="E3" s="254"/>
      <c r="F3" s="254"/>
      <c r="G3" s="255" t="s">
        <v>160</v>
      </c>
      <c r="H3" s="256"/>
      <c r="I3" s="256"/>
      <c r="J3" s="256"/>
      <c r="K3" s="58" t="s">
        <v>170</v>
      </c>
      <c r="L3" s="59" t="s">
        <v>171</v>
      </c>
    </row>
    <row r="4" spans="1:12" ht="13.5">
      <c r="A4" s="254" t="s">
        <v>172</v>
      </c>
      <c r="B4" s="254"/>
      <c r="C4" s="254"/>
      <c r="D4" s="254"/>
      <c r="E4" s="254"/>
      <c r="F4" s="254"/>
      <c r="G4" s="255" t="s">
        <v>173</v>
      </c>
      <c r="H4" s="256"/>
      <c r="I4" s="256"/>
      <c r="J4" s="256"/>
      <c r="K4" s="60"/>
      <c r="L4" s="61"/>
    </row>
    <row r="5" spans="1:12" ht="12.75">
      <c r="A5" s="254" t="s">
        <v>174</v>
      </c>
      <c r="B5" s="254"/>
      <c r="C5" s="254"/>
      <c r="D5" s="115"/>
      <c r="E5" s="115"/>
      <c r="F5" s="115"/>
      <c r="G5" s="63"/>
      <c r="H5" s="63"/>
      <c r="I5" s="63"/>
      <c r="J5" s="64"/>
      <c r="K5" s="58"/>
      <c r="L5" s="65"/>
    </row>
    <row r="6" spans="1:12" ht="12.75">
      <c r="A6" s="246" t="s">
        <v>175</v>
      </c>
      <c r="B6" s="247"/>
      <c r="C6" s="247"/>
      <c r="D6" s="247"/>
      <c r="E6" s="246" t="s">
        <v>176</v>
      </c>
      <c r="F6" s="246" t="s">
        <v>216</v>
      </c>
      <c r="G6" s="242" t="s">
        <v>227</v>
      </c>
      <c r="H6" s="242" t="s">
        <v>219</v>
      </c>
      <c r="I6" s="250" t="s">
        <v>177</v>
      </c>
      <c r="J6" s="251"/>
      <c r="K6" s="252"/>
      <c r="L6" s="242" t="s">
        <v>218</v>
      </c>
    </row>
    <row r="7" spans="1:12" ht="38.25">
      <c r="A7" s="248"/>
      <c r="B7" s="249"/>
      <c r="C7" s="249"/>
      <c r="D7" s="249"/>
      <c r="E7" s="248"/>
      <c r="F7" s="248"/>
      <c r="G7" s="243"/>
      <c r="H7" s="243"/>
      <c r="I7" s="66" t="s">
        <v>178</v>
      </c>
      <c r="J7" s="66" t="s">
        <v>179</v>
      </c>
      <c r="K7" s="66" t="s">
        <v>180</v>
      </c>
      <c r="L7" s="243"/>
    </row>
    <row r="8" spans="1:12" ht="12.75">
      <c r="A8" s="238" t="s">
        <v>181</v>
      </c>
      <c r="B8" s="239"/>
      <c r="C8" s="239"/>
      <c r="D8" s="239"/>
      <c r="E8" s="239"/>
      <c r="F8" s="240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38" t="s">
        <v>182</v>
      </c>
      <c r="B9" s="239"/>
      <c r="C9" s="239"/>
      <c r="D9" s="239"/>
      <c r="E9" s="239"/>
      <c r="F9" s="240"/>
      <c r="G9" s="68">
        <f>SUM(G10:G12)</f>
        <v>4680000</v>
      </c>
      <c r="H9" s="68">
        <f>SUM(H10:H12)</f>
        <v>113000</v>
      </c>
      <c r="I9" s="68">
        <f>SUM(I10:I12)</f>
        <v>0</v>
      </c>
      <c r="J9" s="68">
        <f>SUM(J10:J12)</f>
        <v>0</v>
      </c>
      <c r="K9" s="68">
        <f>SUM(K10:K12)</f>
        <v>0</v>
      </c>
      <c r="L9" s="68">
        <f>G9+H9</f>
        <v>4793000</v>
      </c>
    </row>
    <row r="10" spans="1:12" ht="12.75">
      <c r="A10" s="69" t="s">
        <v>171</v>
      </c>
      <c r="B10" s="244" t="s">
        <v>183</v>
      </c>
      <c r="C10" s="245"/>
      <c r="D10" s="69" t="s">
        <v>184</v>
      </c>
      <c r="E10" s="69" t="s">
        <v>185</v>
      </c>
      <c r="F10" s="69" t="s">
        <v>186</v>
      </c>
      <c r="G10" s="70">
        <v>4520000</v>
      </c>
      <c r="H10" s="70">
        <v>113000</v>
      </c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171</v>
      </c>
      <c r="B11" s="244" t="s">
        <v>183</v>
      </c>
      <c r="C11" s="245"/>
      <c r="D11" s="69" t="s">
        <v>184</v>
      </c>
      <c r="E11" s="69" t="s">
        <v>187</v>
      </c>
      <c r="F11" s="69" t="s">
        <v>188</v>
      </c>
      <c r="G11" s="70">
        <f>100000+60000</f>
        <v>160000</v>
      </c>
      <c r="H11" s="70"/>
      <c r="I11" s="70"/>
      <c r="J11" s="70"/>
      <c r="K11" s="70"/>
      <c r="L11" s="70">
        <f>G11</f>
        <v>160000</v>
      </c>
    </row>
    <row r="12" spans="1:12" ht="12.75">
      <c r="A12" s="69"/>
      <c r="B12" s="244" t="s">
        <v>189</v>
      </c>
      <c r="C12" s="245"/>
      <c r="D12" s="69" t="s">
        <v>189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38" t="s">
        <v>190</v>
      </c>
      <c r="B13" s="239"/>
      <c r="C13" s="239"/>
      <c r="D13" s="239"/>
      <c r="E13" s="239"/>
      <c r="F13" s="240"/>
      <c r="G13" s="68">
        <f aca="true" t="shared" si="0" ref="G13:L13">SUM(G14:G32)</f>
        <v>4680000</v>
      </c>
      <c r="H13" s="68">
        <f t="shared" si="0"/>
        <v>113000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4793000</v>
      </c>
    </row>
    <row r="14" spans="1:12" ht="12.75">
      <c r="A14" s="69" t="s">
        <v>171</v>
      </c>
      <c r="B14" s="69" t="s">
        <v>184</v>
      </c>
      <c r="C14" s="69" t="s">
        <v>191</v>
      </c>
      <c r="D14" s="69" t="s">
        <v>221</v>
      </c>
      <c r="E14" s="69" t="s">
        <v>193</v>
      </c>
      <c r="F14" s="69" t="s">
        <v>186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171</v>
      </c>
      <c r="B15" s="69" t="s">
        <v>184</v>
      </c>
      <c r="C15" s="69" t="s">
        <v>191</v>
      </c>
      <c r="D15" s="69" t="s">
        <v>221</v>
      </c>
      <c r="E15" s="69" t="s">
        <v>193</v>
      </c>
      <c r="F15" s="69" t="s">
        <v>188</v>
      </c>
      <c r="G15" s="70">
        <v>36870</v>
      </c>
      <c r="H15" s="70"/>
      <c r="I15" s="70"/>
      <c r="J15" s="70"/>
      <c r="K15" s="70"/>
      <c r="L15" s="70">
        <f aca="true" t="shared" si="1" ref="L15:L31">G15+H15</f>
        <v>36870</v>
      </c>
    </row>
    <row r="16" spans="1:12" ht="12.75">
      <c r="A16" s="69" t="s">
        <v>171</v>
      </c>
      <c r="B16" s="69" t="s">
        <v>184</v>
      </c>
      <c r="C16" s="69" t="s">
        <v>191</v>
      </c>
      <c r="D16" s="69" t="s">
        <v>222</v>
      </c>
      <c r="E16" s="69" t="s">
        <v>194</v>
      </c>
      <c r="F16" s="69" t="s">
        <v>186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171</v>
      </c>
      <c r="B17" s="69" t="s">
        <v>184</v>
      </c>
      <c r="C17" s="69" t="s">
        <v>191</v>
      </c>
      <c r="D17" s="69" t="s">
        <v>223</v>
      </c>
      <c r="E17" s="69" t="s">
        <v>195</v>
      </c>
      <c r="F17" s="69" t="s">
        <v>186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171</v>
      </c>
      <c r="B18" s="69" t="s">
        <v>184</v>
      </c>
      <c r="C18" s="69" t="s">
        <v>191</v>
      </c>
      <c r="D18" s="69" t="s">
        <v>223</v>
      </c>
      <c r="E18" s="69" t="s">
        <v>195</v>
      </c>
      <c r="F18" s="69" t="s">
        <v>188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171</v>
      </c>
      <c r="B19" s="69" t="s">
        <v>184</v>
      </c>
      <c r="C19" s="69" t="s">
        <v>191</v>
      </c>
      <c r="D19" s="69" t="s">
        <v>224</v>
      </c>
      <c r="E19" s="69" t="s">
        <v>196</v>
      </c>
      <c r="F19" s="69" t="s">
        <v>186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171</v>
      </c>
      <c r="B20" s="69" t="s">
        <v>184</v>
      </c>
      <c r="C20" s="69" t="s">
        <v>191</v>
      </c>
      <c r="D20" s="69" t="s">
        <v>224</v>
      </c>
      <c r="E20" s="69" t="s">
        <v>197</v>
      </c>
      <c r="F20" s="69" t="s">
        <v>186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171</v>
      </c>
      <c r="B21" s="69" t="s">
        <v>184</v>
      </c>
      <c r="C21" s="69" t="s">
        <v>191</v>
      </c>
      <c r="D21" s="69" t="s">
        <v>224</v>
      </c>
      <c r="E21" s="69" t="s">
        <v>198</v>
      </c>
      <c r="F21" s="69" t="s">
        <v>186</v>
      </c>
      <c r="G21" s="70">
        <v>719040</v>
      </c>
      <c r="H21" s="70">
        <v>224364.78</v>
      </c>
      <c r="I21" s="70"/>
      <c r="J21" s="70"/>
      <c r="K21" s="70"/>
      <c r="L21" s="70">
        <f t="shared" si="1"/>
        <v>943404.78</v>
      </c>
    </row>
    <row r="22" spans="1:12" ht="12.75">
      <c r="A22" s="69" t="s">
        <v>171</v>
      </c>
      <c r="B22" s="69" t="s">
        <v>184</v>
      </c>
      <c r="C22" s="69" t="s">
        <v>191</v>
      </c>
      <c r="D22" s="69" t="s">
        <v>224</v>
      </c>
      <c r="E22" s="69" t="s">
        <v>198</v>
      </c>
      <c r="F22" s="69" t="s">
        <v>186</v>
      </c>
      <c r="G22" s="70">
        <v>29170</v>
      </c>
      <c r="H22" s="70">
        <v>88143.84</v>
      </c>
      <c r="I22" s="70"/>
      <c r="J22" s="70"/>
      <c r="K22" s="70"/>
      <c r="L22" s="70">
        <f t="shared" si="1"/>
        <v>117313.84</v>
      </c>
    </row>
    <row r="23" spans="1:12" ht="12.75">
      <c r="A23" s="69" t="s">
        <v>171</v>
      </c>
      <c r="B23" s="69" t="s">
        <v>184</v>
      </c>
      <c r="C23" s="69" t="s">
        <v>191</v>
      </c>
      <c r="D23" s="69" t="s">
        <v>224</v>
      </c>
      <c r="E23" s="69" t="s">
        <v>198</v>
      </c>
      <c r="F23" s="69" t="s">
        <v>188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171</v>
      </c>
      <c r="B24" s="69" t="s">
        <v>184</v>
      </c>
      <c r="C24" s="69" t="s">
        <v>191</v>
      </c>
      <c r="D24" s="69" t="s">
        <v>224</v>
      </c>
      <c r="E24" s="69" t="s">
        <v>199</v>
      </c>
      <c r="F24" s="69" t="s">
        <v>186</v>
      </c>
      <c r="G24" s="70">
        <v>198800</v>
      </c>
      <c r="H24" s="70">
        <v>-189100</v>
      </c>
      <c r="I24" s="70"/>
      <c r="J24" s="70"/>
      <c r="K24" s="70"/>
      <c r="L24" s="70">
        <f t="shared" si="1"/>
        <v>9700</v>
      </c>
    </row>
    <row r="25" spans="1:12" ht="12.75">
      <c r="A25" s="69" t="s">
        <v>171</v>
      </c>
      <c r="B25" s="69" t="s">
        <v>184</v>
      </c>
      <c r="C25" s="69" t="s">
        <v>191</v>
      </c>
      <c r="D25" s="69" t="s">
        <v>224</v>
      </c>
      <c r="E25" s="69" t="s">
        <v>200</v>
      </c>
      <c r="F25" s="69" t="s">
        <v>186</v>
      </c>
      <c r="G25" s="77">
        <f>197446.44+11630.21-4966.65</f>
        <v>204110</v>
      </c>
      <c r="H25" s="70">
        <v>-60208.62</v>
      </c>
      <c r="I25" s="70"/>
      <c r="J25" s="70"/>
      <c r="K25" s="70"/>
      <c r="L25" s="70">
        <f t="shared" si="1"/>
        <v>143901.38</v>
      </c>
    </row>
    <row r="26" spans="1:12" ht="12.75">
      <c r="A26" s="69" t="s">
        <v>171</v>
      </c>
      <c r="B26" s="69" t="s">
        <v>184</v>
      </c>
      <c r="C26" s="69" t="s">
        <v>191</v>
      </c>
      <c r="D26" s="69" t="s">
        <v>224</v>
      </c>
      <c r="E26" s="69" t="s">
        <v>201</v>
      </c>
      <c r="F26" s="69" t="s">
        <v>186</v>
      </c>
      <c r="G26" s="70">
        <v>233622</v>
      </c>
      <c r="H26" s="70">
        <v>-50000</v>
      </c>
      <c r="I26" s="70"/>
      <c r="J26" s="70"/>
      <c r="K26" s="70"/>
      <c r="L26" s="70">
        <f t="shared" si="1"/>
        <v>183622</v>
      </c>
    </row>
    <row r="27" spans="1:12" ht="12.75">
      <c r="A27" s="69" t="s">
        <v>171</v>
      </c>
      <c r="B27" s="69" t="s">
        <v>184</v>
      </c>
      <c r="C27" s="69" t="s">
        <v>191</v>
      </c>
      <c r="D27" s="69" t="s">
        <v>225</v>
      </c>
      <c r="E27" s="69" t="s">
        <v>201</v>
      </c>
      <c r="F27" s="69"/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171</v>
      </c>
      <c r="B28" s="69" t="s">
        <v>184</v>
      </c>
      <c r="C28" s="69" t="s">
        <v>191</v>
      </c>
      <c r="D28" s="69" t="s">
        <v>226</v>
      </c>
      <c r="E28" s="69" t="s">
        <v>201</v>
      </c>
      <c r="F28" s="69"/>
      <c r="G28" s="70">
        <v>11500</v>
      </c>
      <c r="H28" s="70"/>
      <c r="I28" s="70"/>
      <c r="J28" s="70"/>
      <c r="K28" s="70"/>
      <c r="L28" s="70">
        <f t="shared" si="1"/>
        <v>11500</v>
      </c>
    </row>
    <row r="29" spans="1:12" ht="12.75">
      <c r="A29" s="69" t="s">
        <v>171</v>
      </c>
      <c r="B29" s="69" t="s">
        <v>184</v>
      </c>
      <c r="C29" s="69" t="s">
        <v>191</v>
      </c>
      <c r="D29" s="69" t="s">
        <v>224</v>
      </c>
      <c r="E29" s="69" t="s">
        <v>202</v>
      </c>
      <c r="F29" s="69" t="s">
        <v>186</v>
      </c>
      <c r="G29" s="70"/>
      <c r="H29" s="70">
        <v>99800</v>
      </c>
      <c r="I29" s="70"/>
      <c r="J29" s="70"/>
      <c r="K29" s="70"/>
      <c r="L29" s="70">
        <f t="shared" si="1"/>
        <v>99800</v>
      </c>
    </row>
    <row r="30" spans="1:12" ht="12.75">
      <c r="A30" s="69" t="s">
        <v>171</v>
      </c>
      <c r="B30" s="69" t="s">
        <v>184</v>
      </c>
      <c r="C30" s="69" t="s">
        <v>191</v>
      </c>
      <c r="D30" s="69" t="s">
        <v>224</v>
      </c>
      <c r="E30" s="69" t="s">
        <v>202</v>
      </c>
      <c r="F30" s="69" t="s">
        <v>188</v>
      </c>
      <c r="G30" s="70">
        <v>73000</v>
      </c>
      <c r="H30" s="70"/>
      <c r="I30" s="70"/>
      <c r="J30" s="70"/>
      <c r="K30" s="70"/>
      <c r="L30" s="70">
        <f t="shared" si="1"/>
        <v>73000</v>
      </c>
    </row>
    <row r="31" spans="1:12" ht="12.75">
      <c r="A31" s="69" t="s">
        <v>171</v>
      </c>
      <c r="B31" s="69" t="s">
        <v>184</v>
      </c>
      <c r="C31" s="69" t="s">
        <v>191</v>
      </c>
      <c r="D31" s="69" t="s">
        <v>224</v>
      </c>
      <c r="E31" s="69" t="s">
        <v>203</v>
      </c>
      <c r="F31" s="69" t="s">
        <v>186</v>
      </c>
      <c r="G31" s="70">
        <v>261000</v>
      </c>
      <c r="H31" s="70"/>
      <c r="I31" s="70"/>
      <c r="J31" s="70"/>
      <c r="K31" s="70"/>
      <c r="L31" s="70">
        <f t="shared" si="1"/>
        <v>261000</v>
      </c>
    </row>
    <row r="32" spans="1:12" ht="12.75">
      <c r="A32" s="69"/>
      <c r="B32" s="69"/>
      <c r="C32" s="69"/>
      <c r="D32" s="69"/>
      <c r="E32" s="69"/>
      <c r="F32" s="69"/>
      <c r="G32" s="70"/>
      <c r="H32" s="70"/>
      <c r="I32" s="70"/>
      <c r="J32" s="70"/>
      <c r="K32" s="70"/>
      <c r="L32" s="70"/>
    </row>
    <row r="33" spans="1:12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2.75">
      <c r="A34" s="241" t="s">
        <v>204</v>
      </c>
      <c r="B34" s="241"/>
      <c r="C34" s="241"/>
      <c r="D34" s="241"/>
      <c r="E34" s="241"/>
      <c r="F34" s="236"/>
      <c r="G34" s="236"/>
      <c r="H34" s="72"/>
      <c r="I34" s="236" t="s">
        <v>163</v>
      </c>
      <c r="J34" s="236"/>
      <c r="K34" s="73"/>
      <c r="L34" s="73"/>
    </row>
    <row r="35" spans="1:12" ht="12.75">
      <c r="A35" s="72"/>
      <c r="B35" s="72"/>
      <c r="C35" s="72"/>
      <c r="D35" s="72"/>
      <c r="E35" s="72"/>
      <c r="F35" s="71"/>
      <c r="G35" s="71" t="s">
        <v>13</v>
      </c>
      <c r="H35" s="72"/>
      <c r="I35" s="234" t="s">
        <v>14</v>
      </c>
      <c r="J35" s="234"/>
      <c r="K35" s="72"/>
      <c r="L35" s="72"/>
    </row>
    <row r="36" spans="1:12" ht="12.75">
      <c r="A36" s="235" t="s">
        <v>205</v>
      </c>
      <c r="B36" s="235"/>
      <c r="C36" s="235"/>
      <c r="D36" s="235"/>
      <c r="E36" s="235"/>
      <c r="F36" s="236"/>
      <c r="G36" s="236"/>
      <c r="H36" s="72"/>
      <c r="I36" s="236" t="s">
        <v>161</v>
      </c>
      <c r="J36" s="236"/>
      <c r="K36" s="72"/>
      <c r="L36" s="72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34" t="s">
        <v>14</v>
      </c>
      <c r="J37" s="234"/>
      <c r="K37" s="72"/>
      <c r="L37" s="72"/>
    </row>
    <row r="38" spans="1:12" ht="12.75">
      <c r="A38" s="235" t="s">
        <v>206</v>
      </c>
      <c r="B38" s="235"/>
      <c r="C38" s="235"/>
      <c r="D38" s="235"/>
      <c r="E38" s="235"/>
      <c r="F38" s="236"/>
      <c r="G38" s="236"/>
      <c r="H38" s="72"/>
      <c r="I38" s="236"/>
      <c r="J38" s="236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34" t="s">
        <v>14</v>
      </c>
      <c r="J39" s="234"/>
      <c r="K39" s="72"/>
      <c r="L39" s="72"/>
    </row>
    <row r="40" spans="1:12" ht="12.75">
      <c r="A40" s="237" t="s">
        <v>244</v>
      </c>
      <c r="B40" s="237"/>
      <c r="C40" s="237"/>
      <c r="D40" s="237"/>
      <c r="E40" s="237"/>
      <c r="F40" s="72"/>
      <c r="G40" s="72"/>
      <c r="H40" s="72"/>
      <c r="I40" s="72"/>
      <c r="J40" s="72"/>
      <c r="K40" s="72"/>
      <c r="L40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4:E34"/>
    <mergeCell ref="F34:G34"/>
    <mergeCell ref="I34:J34"/>
    <mergeCell ref="I35:J35"/>
    <mergeCell ref="A36:E36"/>
    <mergeCell ref="F36:G36"/>
    <mergeCell ref="I36:J36"/>
    <mergeCell ref="I37:J37"/>
    <mergeCell ref="A38:E38"/>
    <mergeCell ref="F38:G38"/>
    <mergeCell ref="I38:J38"/>
    <mergeCell ref="I39:J39"/>
    <mergeCell ref="A40:E4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Эйгэ</cp:lastModifiedBy>
  <cp:lastPrinted>2018-06-03T09:07:43Z</cp:lastPrinted>
  <dcterms:created xsi:type="dcterms:W3CDTF">2010-11-26T07:12:57Z</dcterms:created>
  <dcterms:modified xsi:type="dcterms:W3CDTF">2018-10-08T13:21:46Z</dcterms:modified>
  <cp:category/>
  <cp:version/>
  <cp:contentType/>
  <cp:contentStatus/>
</cp:coreProperties>
</file>